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2">'BS'!$A$1:$J$164</definedName>
    <definedName name="_xlnm.Print_Area" localSheetId="3">'GT ind'!$A$1:$I$84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<sst xmlns="http://schemas.openxmlformats.org/spreadsheetml/2006/main" count="846" uniqueCount="691">
  <si>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</si>
  <si>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</si>
  <si>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</si>
  <si>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</si>
  <si>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</si>
  <si>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</si>
  <si>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</si>
  <si>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</si>
  <si>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</si>
  <si>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</si>
  <si>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</si>
  <si>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</si>
  <si>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</si>
  <si>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</si>
  <si>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</si>
  <si>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</si>
  <si>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</si>
  <si>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</si>
  <si>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</si>
  <si>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</si>
  <si>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</si>
  <si>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</si>
  <si>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</si>
  <si>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</si>
  <si>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</si>
  <si>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</si>
  <si>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</si>
  <si>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</si>
  <si>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</si>
  <si>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</si>
  <si>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</si>
  <si>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</si>
  <si>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</si>
  <si>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</si>
  <si>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</si>
  <si>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</si>
  <si>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</si>
  <si>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</si>
  <si>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</si>
  <si>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</si>
  <si>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</si>
  <si>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</si>
  <si>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</si>
  <si>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</si>
  <si>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</si>
  <si>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</si>
  <si>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</si>
  <si>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</si>
  <si>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</si>
  <si>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</si>
  <si>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</si>
  <si>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</si>
  <si>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</si>
  <si>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</si>
  <si>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</si>
  <si>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</si>
  <si>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</si>
  <si>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</si>
  <si>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</si>
  <si>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</si>
  <si>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</si>
  <si>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</si>
  <si>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</si>
  <si>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</si>
  <si>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</si>
  <si>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</si>
  <si>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</si>
  <si>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</si>
  <si>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</si>
  <si>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</si>
  <si>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</si>
  <si>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</si>
  <si>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</si>
  <si>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</si>
  <si>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</si>
  <si>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</si>
  <si>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</si>
  <si>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</si>
  <si>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</si>
  <si>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</si>
  <si>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</si>
  <si>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</si>
  <si>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</si>
  <si>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</si>
  <si>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</si>
  <si>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</si>
  <si>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</si>
  <si>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</si>
  <si>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</si>
  <si>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</si>
  <si>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</si>
  <si>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</si>
  <si>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</si>
  <si>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</si>
  <si>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</si>
  <si>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</si>
  <si>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</si>
  <si>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</si>
  <si>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</si>
  <si>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</si>
  <si>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</si>
  <si>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</si>
  <si>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</si>
  <si>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</si>
  <si>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</si>
  <si>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</si>
  <si>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</si>
  <si>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</si>
  <si>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</si>
  <si>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</si>
  <si>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</si>
  <si>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</si>
  <si>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</si>
  <si>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</si>
  <si>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</si>
  <si>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</si>
  <si>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</si>
  <si>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</si>
  <si>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</si>
  <si>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</si>
  <si>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</si>
  <si>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</si>
  <si>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</si>
  <si>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</si>
  <si>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</si>
  <si>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</si>
  <si>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</si>
  <si>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</si>
  <si>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</si>
  <si>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</si>
  <si>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</si>
  <si>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</si>
  <si>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</si>
  <si>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</si>
  <si>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</si>
  <si>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</si>
  <si>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</si>
  <si>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</si>
  <si>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</si>
  <si>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</si>
  <si>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</si>
  <si>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</si>
  <si>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</si>
  <si>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</si>
  <si>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</si>
  <si>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</si>
  <si>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</si>
  <si>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</si>
  <si>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</si>
  <si>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</si>
  <si>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</si>
  <si>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</si>
  <si>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</si>
  <si>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</si>
  <si>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</si>
  <si>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</si>
  <si>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</si>
  <si>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</si>
  <si>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</si>
  <si>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</si>
  <si>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</si>
  <si>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</si>
  <si>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</si>
  <si>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</si>
  <si>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</si>
  <si>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</si>
  <si>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</si>
  <si>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</si>
  <si>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</si>
  <si>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</si>
  <si>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</si>
  <si>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</si>
  <si>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</si>
  <si>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</si>
  <si>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</si>
  <si>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</si>
  <si>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</si>
  <si>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</si>
  <si>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</si>
  <si>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</si>
  <si>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</si>
  <si>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</si>
  <si>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</si>
  <si>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</si>
  <si>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</si>
  <si>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</si>
  <si>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</si>
  <si>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</si>
  <si>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</si>
  <si>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</si>
  <si>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</si>
  <si>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</si>
  <si>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</si>
  <si>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</si>
  <si>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</si>
  <si>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</si>
  <si>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</si>
  <si>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</si>
  <si>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</si>
  <si>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</si>
  <si>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</si>
  <si>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</si>
  <si>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</si>
  <si>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</si>
  <si>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</si>
  <si>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</si>
  <si>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</si>
  <si>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</si>
  <si>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</si>
  <si>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</si>
  <si>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</si>
  <si>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</si>
  <si>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</si>
  <si>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</si>
  <si>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</si>
  <si>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</si>
  <si>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</si>
  <si>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</si>
  <si>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</si>
  <si>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</si>
  <si>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</si>
  <si>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</si>
  <si>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</si>
  <si>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</si>
  <si>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</si>
  <si>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</si>
  <si>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</si>
  <si>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</si>
  <si>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</si>
  <si>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</si>
  <si>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</si>
  <si>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</si>
  <si>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</si>
  <si>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</si>
  <si>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</si>
  <si>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</si>
  <si>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</si>
  <si>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</si>
  <si>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</si>
  <si>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</si>
  <si>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</si>
  <si>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</si>
  <si>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</si>
  <si>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</si>
  <si>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</si>
  <si>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</si>
  <si>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</si>
  <si>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</si>
  <si>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</si>
  <si>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</si>
  <si>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</si>
  <si>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</si>
  <si>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</si>
  <si>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</si>
  <si>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</si>
  <si>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</si>
  <si>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</si>
  <si>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</si>
  <si>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</si>
  <si>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</si>
  <si>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</si>
  <si>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</si>
  <si>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</si>
  <si>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</si>
  <si>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</si>
  <si>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</si>
  <si>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</si>
  <si>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</si>
  <si>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</si>
  <si>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</si>
  <si>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</si>
  <si>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</si>
  <si>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</si>
  <si>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</si>
  <si>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</si>
  <si>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</si>
  <si>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</si>
  <si>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</si>
  <si>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</si>
  <si>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</si>
  <si>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</si>
  <si>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</si>
  <si>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</si>
  <si>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</si>
  <si>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</si>
  <si>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</si>
  <si>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</si>
  <si>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</si>
  <si>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</si>
  <si>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</si>
  <si>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</si>
  <si>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</si>
  <si>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</si>
  <si>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</si>
  <si>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</si>
  <si>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</si>
  <si>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</si>
  <si>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</si>
  <si>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</si>
  <si>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</si>
  <si>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</si>
  <si>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</si>
  <si>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</si>
  <si>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</si>
  <si>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</si>
  <si>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</si>
  <si>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</si>
  <si>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</si>
  <si>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</si>
  <si>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</si>
  <si>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</si>
  <si>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</si>
  <si>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</si>
  <si>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</si>
  <si>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</si>
  <si>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</si>
  <si>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</si>
  <si>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</si>
  <si>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</si>
  <si>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</si>
  <si>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</si>
  <si>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</si>
  <si>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</si>
  <si>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</si>
  <si>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</si>
  <si>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</si>
  <si>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</si>
  <si>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</si>
  <si>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</si>
  <si>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</si>
  <si>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</si>
  <si>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</si>
  <si>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</si>
  <si>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</si>
  <si>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</si>
  <si>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</si>
  <si>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</si>
  <si>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</si>
  <si>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</si>
  <si>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</si>
  <si>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</si>
  <si>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</si>
  <si>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</si>
  <si>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</si>
  <si>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</si>
  <si>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</si>
  <si>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</si>
  <si>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</si>
  <si>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</si>
  <si>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</si>
  <si>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</si>
  <si>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</si>
  <si>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</si>
  <si>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</si>
  <si>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</si>
  <si>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</si>
  <si>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</si>
  <si>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</si>
  <si>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</si>
  <si>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</si>
  <si>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</si>
  <si>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</si>
  <si>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</si>
  <si>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</si>
  <si>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</si>
  <si>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</si>
  <si>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</si>
  <si>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</si>
  <si>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</si>
  <si>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</si>
  <si>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</si>
  <si>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</si>
  <si>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</si>
  <si>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</si>
  <si>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</si>
  <si>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</si>
  <si>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</si>
  <si>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</si>
  <si>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</si>
  <si>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</si>
  <si>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</si>
  <si>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</si>
  <si>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</si>
  <si>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</si>
  <si>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</si>
  <si>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</si>
  <si>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</si>
  <si>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</si>
  <si>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</si>
  <si>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</si>
  <si>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</si>
  <si>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</si>
  <si>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</si>
  <si>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</si>
  <si>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</si>
  <si>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</si>
  <si>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</si>
  <si>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</si>
  <si>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</si>
  <si>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</si>
  <si>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</si>
  <si>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</si>
  <si>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</si>
  <si>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</si>
  <si>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</si>
  <si>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</si>
  <si>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</si>
  <si>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</si>
  <si>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</si>
  <si>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</si>
  <si>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</si>
  <si>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</si>
  <si>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</si>
  <si>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</si>
  <si>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</si>
  <si>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</si>
  <si>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</si>
  <si>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</si>
  <si>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</si>
  <si>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</si>
  <si>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</si>
  <si>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</si>
  <si>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</si>
  <si>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</si>
  <si>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</si>
  <si>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</si>
  <si>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</si>
  <si>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</si>
  <si>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</si>
  <si>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</si>
  <si>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</si>
  <si>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</si>
  <si>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</si>
  <si>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</si>
  <si>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</si>
  <si>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</si>
  <si>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</si>
  <si>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</si>
  <si>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</si>
  <si>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</si>
  <si>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</si>
  <si>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</si>
  <si>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</si>
  <si>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</si>
  <si>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</si>
  <si>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</si>
  <si>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</si>
  <si>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</si>
  <si>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</si>
  <si>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</si>
  <si>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</si>
  <si>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</si>
  <si>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</si>
  <si>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</si>
  <si>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</si>
  <si>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</si>
  <si>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</si>
  <si>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</si>
  <si>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</si>
  <si>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</si>
  <si>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</si>
  <si>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</si>
  <si>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</si>
  <si>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</si>
  <si>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</si>
  <si>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</si>
  <si>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</si>
  <si>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</si>
  <si>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</si>
  <si>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</si>
  <si>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</si>
  <si>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</si>
  <si>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</si>
  <si>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</si>
  <si>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</si>
  <si>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</si>
  <si>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</si>
  <si>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</si>
  <si>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</si>
  <si>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</si>
  <si>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</si>
  <si>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</si>
  <si>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</si>
  <si>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</si>
  <si>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</si>
  <si>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</si>
  <si>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</si>
  <si>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</si>
  <si>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</si>
  <si>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</si>
  <si>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</si>
  <si>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</si>
  <si>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</si>
  <si>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</si>
  <si>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</si>
  <si>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</si>
  <si>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</si>
  <si>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</si>
  <si>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</si>
  <si>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</si>
  <si>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</si>
  <si>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</si>
  <si>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</si>
  <si>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</si>
  <si>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</si>
  <si>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</si>
  <si>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</si>
  <si>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</si>
  <si>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</si>
  <si>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</si>
  <si>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</si>
  <si>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</si>
  <si>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</si>
  <si>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</si>
  <si>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</si>
  <si>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</si>
  <si>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</si>
  <si>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</si>
  <si>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</si>
  <si>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</si>
  <si>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</si>
  <si>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</si>
  <si>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</si>
  <si>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</si>
  <si>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</si>
  <si>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</si>
  <si>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</si>
  <si>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</si>
  <si>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</si>
  <si>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</si>
  <si>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</si>
  <si>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</si>
  <si>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</si>
  <si>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</si>
  <si>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</si>
  <si>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</si>
  <si>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</si>
  <si>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</si>
  <si>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</si>
  <si>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</si>
  <si>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</si>
  <si>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</si>
  <si>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</si>
  <si>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</si>
  <si>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</si>
  <si>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</si>
  <si>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</si>
  <si>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</si>
  <si>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</si>
  <si>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</si>
  <si>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</si>
  <si>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</si>
  <si>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</si>
  <si>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</si>
  <si>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</si>
  <si>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</si>
  <si>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</si>
  <si>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</si>
  <si>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</si>
  <si>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</si>
  <si>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</si>
  <si>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</si>
  <si>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</si>
  <si>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</si>
  <si>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</si>
  <si>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</si>
  <si>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</si>
  <si>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</si>
  <si>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</si>
  <si>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</si>
  <si>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</si>
  <si>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</si>
  <si>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</si>
  <si>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</si>
  <si>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</si>
  <si>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</si>
  <si>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</si>
  <si>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</si>
  <si>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</si>
  <si>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</si>
  <si>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</si>
  <si>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</si>
  <si>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</si>
  <si>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</si>
  <si>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</si>
  <si>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</si>
  <si>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</si>
  <si>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</si>
  <si>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</si>
  <si>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</si>
  <si>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</si>
  <si>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</si>
  <si>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</si>
  <si>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</si>
  <si>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</si>
  <si>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</si>
  <si>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</si>
  <si>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</si>
  <si>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</si>
  <si>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</si>
  <si>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</si>
  <si>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</si>
  <si>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</si>
  <si>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</si>
  <si>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</si>
  <si>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</si>
  <si>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</si>
  <si>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</si>
  <si>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</si>
  <si>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</si>
  <si>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</si>
  <si>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</si>
  <si>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</si>
  <si>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</si>
  <si>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</si>
  <si>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</si>
  <si>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</si>
  <si>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</si>
  <si>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</si>
  <si>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</si>
  <si>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</si>
  <si>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</si>
  <si>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</si>
  <si>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</si>
  <si>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</si>
  <si>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</si>
  <si>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</si>
  <si>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</si>
  <si>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</si>
  <si>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</si>
  <si>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</si>
  <si>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</si>
  <si>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</si>
  <si>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</si>
  <si>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</si>
  <si>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</si>
  <si>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</si>
  <si>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</si>
  <si>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</si>
  <si>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</si>
  <si>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</si>
  <si>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</si>
  <si>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</si>
  <si>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</si>
  <si>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</si>
  <si>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</si>
  <si>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</si>
  <si>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</si>
  <si>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</si>
  <si>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</si>
  <si>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</si>
  <si>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</si>
  <si>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</si>
  <si>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</si>
  <si>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Milan Dmitrović, Predsjednik
Ante Domazet, član
Hajrudin Hadžimehanović,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</si>
  <si>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</si>
  <si>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</si>
  <si>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</si>
  <si>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</si>
  <si>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</si>
  <si>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</si>
  <si>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</si>
  <si>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</si>
  <si>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</si>
  <si>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</si>
  <si>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23.51</t>
  </si>
  <si>
    <t>U/I-2507/00</t>
  </si>
  <si>
    <t>Kaknju</t>
  </si>
  <si>
    <t>TBG BH d.o.o. Kakanj
TBG BETON d.o.o. Zagreb</t>
  </si>
  <si>
    <t>DA</t>
  </si>
  <si>
    <t>od 01.01. do 31.12. 2018. godine</t>
  </si>
  <si>
    <t>Dana 28.02.2019. godine</t>
  </si>
  <si>
    <t>za period od  01.01. do 31.12. 2018. godine</t>
  </si>
  <si>
    <t>28.02.2019. godine</t>
  </si>
  <si>
    <t>za period koji se završava na dan 31.12. 2018. godine</t>
  </si>
  <si>
    <t>1. Stanje na dan 31. 12. 2016. godine</t>
  </si>
  <si>
    <t>4. Ponovo iskazano stanje na dan 31. 12. 2016., odnosno 01.01.2017. godine (901±902±903)</t>
  </si>
  <si>
    <r>
      <t xml:space="preserve">12. Stanje na dan 31. 12. 2017., odnosno 01. 01. 2018.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</si>
  <si>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2017.,</t>
  </si>
  <si>
    <r>
      <t xml:space="preserve">odnosno 01. 01. 2018. godine </t>
    </r>
    <r>
      <rPr>
        <i/>
        <sz val="10"/>
        <rFont val="Times New Roman"/>
        <family val="1"/>
      </rPr>
      <t>(912±913±914)</t>
    </r>
  </si>
  <si>
    <t xml:space="preserve">23. Stanje na dan 31.12.2018. godine </t>
  </si>
  <si>
    <t>Dana  28.02.2019. godine</t>
  </si>
  <si>
    <t>U Kaknju , 28.02.2019. godine</t>
  </si>
  <si>
    <t>od  01.01. do  31.12. 2018. godine</t>
  </si>
  <si>
    <t>Revik d.o.o. Rarajevo</t>
  </si>
  <si>
    <t>Szarkándi, János , Predsjednik
Albert Scheuer , član
Gerhard Hugo Hirth, član
Thomas Spannagl, član</t>
  </si>
  <si>
    <t>U  Kaknju , 28.02.2019.  godine</t>
  </si>
  <si>
    <t>26.04.2018.godine u Kaknju</t>
  </si>
  <si>
    <t>1. Izbor Predsjednika  i radnih tijela Skupštine:
a) Zapisničara i dva ovjerivača zapisnika
2. Odluka o usvajanju Godišnjeg izvještaja za 2017.godinu sa Izvještajem revizora, Nadzornog odbora i Odbora za reviziju
3. Odluka o raspodjeli dobiti
4. Odluka o razrješenju člana Nadzornog odbora
5. Odluka o imenovanju člana Nadzornog odbora
6. Odluka o izglasavanju povjerenja članovima Nadzornog odbora
7. Odluka o imenovanju Vanjskog revizora</t>
  </si>
  <si>
    <t>1. Odluka o usvajanju Godišnjeg izvještaja za 2017.godinu sa Izvještajem revizora, Nadzornog odbora i Odbora za reviziju
2. Odluka o raspodjeli dobiti
3. Odluka o razrješenju člana Nadzornog odbora
4. Odluka o imenovanju člana Nadzornog odbora
5. Odluka o izglasavanju povjerenja članovima Nadzornog odbora
6. Odluka o imenovanju Vanjskog revizora</t>
  </si>
  <si>
    <t>Isplata dividende u iznosu od 15.920.587 KM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</si>
</sst>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.0"/>
    <numFmt numFmtId="192" formatCode="#,##0.000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77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7" xfId="58" applyFont="1" applyBorder="1" applyAlignment="1">
      <alignment horizontal="left" vertical="top" wrapText="1"/>
      <protection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45" zoomScaleSheetLayoutView="145" zoomScalePageLayoutView="0" workbookViewId="0" topLeftCell="A1">
      <selection activeCell="B33" sqref="B33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683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661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196</v>
      </c>
    </row>
    <row r="13" spans="1:2" ht="17.25" customHeight="1">
      <c r="A13" s="21" t="s">
        <v>137</v>
      </c>
      <c r="B13" s="82">
        <v>3</v>
      </c>
    </row>
    <row r="14" spans="1:2" ht="12.75">
      <c r="A14" s="21" t="s">
        <v>125</v>
      </c>
      <c r="B14" s="17" t="s">
        <v>684</v>
      </c>
    </row>
    <row r="15" spans="1:2" ht="25.5">
      <c r="A15" s="21" t="s">
        <v>145</v>
      </c>
      <c r="B15" s="17" t="s">
        <v>669</v>
      </c>
    </row>
    <row r="16" spans="1:2" ht="38.25">
      <c r="A16" s="21" t="s">
        <v>127</v>
      </c>
      <c r="B16" s="85" t="s">
        <v>654</v>
      </c>
    </row>
    <row r="17" spans="1:2" ht="13.5">
      <c r="A17" s="22" t="s">
        <v>126</v>
      </c>
      <c r="B17" s="17"/>
    </row>
    <row r="18" spans="1:2" ht="51">
      <c r="A18" s="21" t="s">
        <v>131</v>
      </c>
      <c r="B18" s="85" t="s">
        <v>685</v>
      </c>
    </row>
    <row r="19" spans="1:2" ht="63.75">
      <c r="A19" s="21" t="s">
        <v>132</v>
      </c>
      <c r="B19" s="85" t="s">
        <v>655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365</v>
      </c>
    </row>
    <row r="23" spans="1:2" ht="25.5">
      <c r="A23" s="21" t="s">
        <v>135</v>
      </c>
      <c r="B23" s="17" t="s">
        <v>656</v>
      </c>
    </row>
    <row r="24" spans="1:2" ht="27" customHeight="1">
      <c r="A24" s="21" t="s">
        <v>136</v>
      </c>
      <c r="B24" s="17" t="s">
        <v>657</v>
      </c>
    </row>
    <row r="25" spans="1:2" ht="27">
      <c r="A25" s="22" t="s">
        <v>161</v>
      </c>
      <c r="B25" s="20"/>
    </row>
    <row r="26" spans="1:2" ht="38.25">
      <c r="A26" s="24" t="s">
        <v>646</v>
      </c>
      <c r="B26" s="86" t="s">
        <v>668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687</v>
      </c>
    </row>
    <row r="29" spans="1:2" ht="140.25">
      <c r="A29" s="21" t="s">
        <v>141</v>
      </c>
      <c r="B29" s="85" t="s">
        <v>688</v>
      </c>
    </row>
    <row r="30" spans="1:2" ht="114.75">
      <c r="A30" s="21" t="s">
        <v>142</v>
      </c>
      <c r="B30" s="91" t="s">
        <v>689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690</v>
      </c>
    </row>
    <row r="33" spans="1:2" ht="38.25">
      <c r="A33" s="21" t="s">
        <v>143</v>
      </c>
      <c r="B33" s="85" t="s">
        <v>658</v>
      </c>
    </row>
    <row r="34" spans="1:2" ht="38.25">
      <c r="A34" s="21" t="s">
        <v>144</v>
      </c>
      <c r="B34" s="85" t="s">
        <v>659</v>
      </c>
    </row>
    <row r="35" spans="1:2" ht="26.25" customHeight="1">
      <c r="A35" s="21" t="s">
        <v>162</v>
      </c>
      <c r="B35" s="85" t="s">
        <v>659</v>
      </c>
    </row>
    <row r="36" spans="1:2" ht="38.25">
      <c r="A36" s="25" t="s">
        <v>163</v>
      </c>
      <c r="B36" s="103"/>
    </row>
    <row r="38" spans="1:2" ht="13.5">
      <c r="A38" s="26" t="s">
        <v>686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660</v>
      </c>
    </row>
  </sheetData>
  <sheetProtection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9" r:id="rId5"/>
  <rowBreaks count="1" manualBreakCount="1">
    <brk id="26" max="25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zoomScale="145" zoomScaleNormal="145" zoomScalePageLayoutView="0" workbookViewId="0" topLeftCell="A176">
      <selection activeCell="H179" sqref="H179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1" width="10.375" style="29" bestFit="1" customWidth="1"/>
    <col min="12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11" t="str">
        <f>OP!B6</f>
        <v>Tvornica cementa Kakanj d.d. Kakanj</v>
      </c>
      <c r="C3" s="112"/>
      <c r="D3" s="112"/>
      <c r="E3" s="112"/>
      <c r="F3" s="112"/>
      <c r="G3" s="112"/>
      <c r="H3" s="112"/>
      <c r="I3" s="112"/>
    </row>
    <row r="4" spans="1:9" ht="12.75">
      <c r="A4" s="79" t="s">
        <v>174</v>
      </c>
      <c r="B4" s="111" t="str">
        <f>OP!B7</f>
        <v>Selima ef.Merdanovića br.146</v>
      </c>
      <c r="C4" s="112"/>
      <c r="D4" s="112"/>
      <c r="E4" s="112"/>
      <c r="F4" s="112"/>
      <c r="G4" s="112"/>
      <c r="H4" s="112"/>
      <c r="I4" s="112"/>
    </row>
    <row r="5" spans="1:9" ht="12.75">
      <c r="A5" s="79" t="s">
        <v>175</v>
      </c>
      <c r="B5" s="111" t="s">
        <v>665</v>
      </c>
      <c r="C5" s="112"/>
      <c r="D5" s="112"/>
      <c r="E5" s="112"/>
      <c r="F5" s="112"/>
      <c r="G5" s="112"/>
      <c r="H5" s="112"/>
      <c r="I5" s="112"/>
    </row>
    <row r="6" spans="1:9" ht="12.75">
      <c r="A6" s="79" t="s">
        <v>176</v>
      </c>
      <c r="B6" s="113">
        <v>4218003250008</v>
      </c>
      <c r="C6" s="114"/>
      <c r="D6" s="114"/>
      <c r="E6" s="114"/>
      <c r="F6" s="114"/>
      <c r="G6" s="114"/>
      <c r="H6" s="114"/>
      <c r="I6" s="115"/>
    </row>
    <row r="7" spans="1:9" ht="12.75">
      <c r="A7" s="79" t="s">
        <v>177</v>
      </c>
      <c r="B7" s="113" t="s">
        <v>666</v>
      </c>
      <c r="C7" s="114"/>
      <c r="D7" s="114"/>
      <c r="E7" s="114"/>
      <c r="F7" s="114"/>
      <c r="G7" s="114"/>
      <c r="H7" s="114"/>
      <c r="I7" s="115"/>
    </row>
    <row r="8" spans="1:9" ht="12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16" t="s">
        <v>178</v>
      </c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 thickTop="1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3:8" ht="15" customHeight="1">
      <c r="C13" s="121" t="s">
        <v>670</v>
      </c>
      <c r="D13" s="121"/>
      <c r="E13" s="121"/>
      <c r="F13" s="121"/>
      <c r="G13" s="121"/>
      <c r="H13" s="32"/>
    </row>
    <row r="14" ht="12.75">
      <c r="I14" s="29" t="s">
        <v>332</v>
      </c>
    </row>
    <row r="15" spans="1:9" ht="12.75">
      <c r="A15" s="152" t="s">
        <v>115</v>
      </c>
      <c r="B15" s="122" t="s">
        <v>179</v>
      </c>
      <c r="C15" s="123"/>
      <c r="D15" s="33" t="s">
        <v>180</v>
      </c>
      <c r="E15" s="128" t="s">
        <v>164</v>
      </c>
      <c r="F15" s="129"/>
      <c r="G15" s="130"/>
      <c r="H15" s="131" t="s">
        <v>181</v>
      </c>
      <c r="I15" s="132"/>
    </row>
    <row r="16" spans="1:9" ht="12.75">
      <c r="A16" s="153"/>
      <c r="B16" s="124"/>
      <c r="C16" s="125"/>
      <c r="D16" s="35"/>
      <c r="E16" s="135" t="s">
        <v>182</v>
      </c>
      <c r="F16" s="136"/>
      <c r="G16" s="137"/>
      <c r="H16" s="133"/>
      <c r="I16" s="134"/>
    </row>
    <row r="17" spans="1:9" ht="12.75">
      <c r="A17" s="154"/>
      <c r="B17" s="124"/>
      <c r="C17" s="125"/>
      <c r="D17" s="35"/>
      <c r="E17" s="105"/>
      <c r="F17" s="106"/>
      <c r="G17" s="107"/>
      <c r="H17" s="34" t="s">
        <v>183</v>
      </c>
      <c r="I17" s="36" t="s">
        <v>184</v>
      </c>
    </row>
    <row r="18" spans="1:9" ht="12.75">
      <c r="A18" s="155"/>
      <c r="B18" s="126"/>
      <c r="C18" s="127"/>
      <c r="D18" s="38"/>
      <c r="E18" s="108"/>
      <c r="F18" s="109"/>
      <c r="G18" s="110"/>
      <c r="H18" s="39" t="s">
        <v>185</v>
      </c>
      <c r="I18" s="40" t="s">
        <v>185</v>
      </c>
    </row>
    <row r="19" spans="1:9" ht="12.75">
      <c r="A19" s="40">
        <v>1</v>
      </c>
      <c r="B19" s="118">
        <v>2</v>
      </c>
      <c r="C19" s="118"/>
      <c r="D19" s="40">
        <v>3</v>
      </c>
      <c r="E19" s="118">
        <v>4</v>
      </c>
      <c r="F19" s="118"/>
      <c r="G19" s="118"/>
      <c r="H19" s="40">
        <v>5</v>
      </c>
      <c r="I19" s="40">
        <v>6</v>
      </c>
    </row>
    <row r="20" spans="1:9" ht="13.5">
      <c r="A20" s="41"/>
      <c r="B20" s="119" t="s">
        <v>186</v>
      </c>
      <c r="C20" s="119"/>
      <c r="D20" s="41"/>
      <c r="E20" s="120"/>
      <c r="F20" s="120"/>
      <c r="G20" s="120"/>
      <c r="H20" s="87"/>
      <c r="I20" s="87"/>
    </row>
    <row r="21" spans="1:9" ht="12.75">
      <c r="A21" s="41"/>
      <c r="B21" s="138" t="s">
        <v>187</v>
      </c>
      <c r="C21" s="138"/>
      <c r="D21" s="41"/>
      <c r="E21" s="41"/>
      <c r="F21" s="41"/>
      <c r="G21" s="41"/>
      <c r="H21" s="88"/>
      <c r="I21" s="88"/>
    </row>
    <row r="22" spans="1:13" ht="13.5">
      <c r="A22" s="41"/>
      <c r="B22" s="119" t="s">
        <v>34</v>
      </c>
      <c r="C22" s="119"/>
      <c r="D22" s="41"/>
      <c r="E22" s="41">
        <v>2</v>
      </c>
      <c r="F22" s="41">
        <v>0</v>
      </c>
      <c r="G22" s="41">
        <v>1</v>
      </c>
      <c r="H22" s="98">
        <f>H23+H27+H31+H32</f>
        <v>72128887</v>
      </c>
      <c r="I22" s="98">
        <v>70231682</v>
      </c>
      <c r="M22" s="93"/>
    </row>
    <row r="23" spans="1:13" ht="19.5" customHeight="1">
      <c r="A23" s="41">
        <v>60</v>
      </c>
      <c r="B23" s="138" t="s">
        <v>188</v>
      </c>
      <c r="C23" s="138"/>
      <c r="D23" s="41"/>
      <c r="E23" s="41">
        <v>2</v>
      </c>
      <c r="F23" s="41">
        <v>0</v>
      </c>
      <c r="G23" s="41">
        <v>2</v>
      </c>
      <c r="H23" s="88">
        <f>H24+H25+H26</f>
        <v>580090</v>
      </c>
      <c r="I23" s="88">
        <v>1760299</v>
      </c>
      <c r="K23" s="93"/>
      <c r="M23" s="93"/>
    </row>
    <row r="24" spans="1:13" ht="29.25" customHeight="1">
      <c r="A24" s="41">
        <v>600</v>
      </c>
      <c r="B24" s="138" t="s">
        <v>189</v>
      </c>
      <c r="C24" s="138"/>
      <c r="D24" s="41"/>
      <c r="E24" s="41">
        <v>2</v>
      </c>
      <c r="F24" s="41">
        <v>0</v>
      </c>
      <c r="G24" s="41">
        <v>3</v>
      </c>
      <c r="H24" s="88"/>
      <c r="I24" s="88"/>
      <c r="K24" s="93"/>
      <c r="M24" s="93"/>
    </row>
    <row r="25" spans="1:13" ht="27.75" customHeight="1">
      <c r="A25" s="41">
        <v>601</v>
      </c>
      <c r="B25" s="138" t="s">
        <v>190</v>
      </c>
      <c r="C25" s="138"/>
      <c r="D25" s="41"/>
      <c r="E25" s="41">
        <v>2</v>
      </c>
      <c r="F25" s="41">
        <v>0</v>
      </c>
      <c r="G25" s="41">
        <v>4</v>
      </c>
      <c r="H25" s="88">
        <v>580090</v>
      </c>
      <c r="I25" s="88">
        <v>1729902</v>
      </c>
      <c r="K25" s="93"/>
      <c r="M25" s="93"/>
    </row>
    <row r="26" spans="1:13" ht="28.5" customHeight="1">
      <c r="A26" s="41">
        <v>602</v>
      </c>
      <c r="B26" s="138" t="s">
        <v>191</v>
      </c>
      <c r="C26" s="138"/>
      <c r="D26" s="41"/>
      <c r="E26" s="41">
        <v>2</v>
      </c>
      <c r="F26" s="41">
        <v>0</v>
      </c>
      <c r="G26" s="41">
        <v>5</v>
      </c>
      <c r="H26" s="88"/>
      <c r="I26" s="88">
        <v>30397</v>
      </c>
      <c r="M26" s="93"/>
    </row>
    <row r="27" spans="1:13" ht="19.5" customHeight="1">
      <c r="A27" s="41">
        <v>61</v>
      </c>
      <c r="B27" s="138" t="s">
        <v>192</v>
      </c>
      <c r="C27" s="138"/>
      <c r="D27" s="41"/>
      <c r="E27" s="41">
        <v>2</v>
      </c>
      <c r="F27" s="41">
        <v>0</v>
      </c>
      <c r="G27" s="41">
        <v>6</v>
      </c>
      <c r="H27" s="88">
        <f>H28+H29+H30</f>
        <v>71505925</v>
      </c>
      <c r="I27" s="88">
        <v>68459935</v>
      </c>
      <c r="M27" s="93"/>
    </row>
    <row r="28" spans="1:13" ht="28.5" customHeight="1">
      <c r="A28" s="41">
        <v>610</v>
      </c>
      <c r="B28" s="138" t="s">
        <v>193</v>
      </c>
      <c r="C28" s="138"/>
      <c r="D28" s="41"/>
      <c r="E28" s="41">
        <v>2</v>
      </c>
      <c r="F28" s="41">
        <v>0</v>
      </c>
      <c r="G28" s="41">
        <v>7</v>
      </c>
      <c r="H28" s="88">
        <v>17626153</v>
      </c>
      <c r="I28" s="88">
        <v>16036302</v>
      </c>
      <c r="M28" s="93"/>
    </row>
    <row r="29" spans="1:13" ht="25.5" customHeight="1">
      <c r="A29" s="41">
        <v>611</v>
      </c>
      <c r="B29" s="138" t="s">
        <v>194</v>
      </c>
      <c r="C29" s="138"/>
      <c r="D29" s="41"/>
      <c r="E29" s="41">
        <v>2</v>
      </c>
      <c r="F29" s="41">
        <v>0</v>
      </c>
      <c r="G29" s="41">
        <v>8</v>
      </c>
      <c r="H29" s="88">
        <v>53810877</v>
      </c>
      <c r="I29" s="88">
        <v>52423633</v>
      </c>
      <c r="M29" s="93"/>
    </row>
    <row r="30" spans="1:13" ht="27" customHeight="1">
      <c r="A30" s="41">
        <v>612</v>
      </c>
      <c r="B30" s="138" t="s">
        <v>195</v>
      </c>
      <c r="C30" s="138"/>
      <c r="D30" s="41"/>
      <c r="E30" s="41">
        <v>2</v>
      </c>
      <c r="F30" s="41">
        <v>0</v>
      </c>
      <c r="G30" s="41">
        <v>9</v>
      </c>
      <c r="H30" s="88">
        <v>68895</v>
      </c>
      <c r="I30" s="88"/>
      <c r="M30" s="93"/>
    </row>
    <row r="31" spans="1:13" ht="28.5" customHeight="1">
      <c r="A31" s="41">
        <v>62</v>
      </c>
      <c r="B31" s="138" t="s">
        <v>196</v>
      </c>
      <c r="C31" s="138"/>
      <c r="D31" s="41"/>
      <c r="E31" s="41">
        <v>2</v>
      </c>
      <c r="F31" s="41">
        <v>1</v>
      </c>
      <c r="G31" s="41">
        <v>0</v>
      </c>
      <c r="H31" s="88">
        <v>8134</v>
      </c>
      <c r="I31" s="88"/>
      <c r="M31" s="93"/>
    </row>
    <row r="32" spans="1:13" ht="18.75" customHeight="1">
      <c r="A32" s="41">
        <v>65</v>
      </c>
      <c r="B32" s="138" t="s">
        <v>197</v>
      </c>
      <c r="C32" s="138"/>
      <c r="D32" s="41"/>
      <c r="E32" s="41">
        <v>2</v>
      </c>
      <c r="F32" s="41">
        <v>1</v>
      </c>
      <c r="G32" s="41">
        <v>1</v>
      </c>
      <c r="H32" s="88">
        <v>34738</v>
      </c>
      <c r="I32" s="88">
        <v>11448</v>
      </c>
      <c r="M32" s="93"/>
    </row>
    <row r="33" spans="1:13" ht="34.5" customHeight="1">
      <c r="A33" s="41"/>
      <c r="B33" s="119" t="s">
        <v>35</v>
      </c>
      <c r="C33" s="119"/>
      <c r="D33" s="41"/>
      <c r="E33" s="41">
        <v>2</v>
      </c>
      <c r="F33" s="41">
        <v>1</v>
      </c>
      <c r="G33" s="41">
        <v>2</v>
      </c>
      <c r="H33" s="98">
        <f>H34+H35+H36+H40+H41+H42+H43-H44+H45</f>
        <v>55261429</v>
      </c>
      <c r="I33" s="98">
        <v>54241222</v>
      </c>
      <c r="M33" s="93"/>
    </row>
    <row r="34" spans="1:13" ht="12.75">
      <c r="A34" s="41">
        <v>50</v>
      </c>
      <c r="B34" s="138" t="s">
        <v>198</v>
      </c>
      <c r="C34" s="138"/>
      <c r="D34" s="41"/>
      <c r="E34" s="41">
        <v>2</v>
      </c>
      <c r="F34" s="41">
        <v>1</v>
      </c>
      <c r="G34" s="41">
        <v>3</v>
      </c>
      <c r="H34" s="88">
        <v>578947</v>
      </c>
      <c r="I34" s="88">
        <v>1615789</v>
      </c>
      <c r="M34" s="93"/>
    </row>
    <row r="35" spans="1:13" ht="12.75">
      <c r="A35" s="41">
        <v>51</v>
      </c>
      <c r="B35" s="138" t="s">
        <v>199</v>
      </c>
      <c r="C35" s="138"/>
      <c r="D35" s="41"/>
      <c r="E35" s="41">
        <v>2</v>
      </c>
      <c r="F35" s="41">
        <v>1</v>
      </c>
      <c r="G35" s="41">
        <v>4</v>
      </c>
      <c r="H35" s="88">
        <v>23297759</v>
      </c>
      <c r="I35" s="88">
        <v>21411461</v>
      </c>
      <c r="M35" s="93"/>
    </row>
    <row r="36" spans="1:13" ht="27" customHeight="1">
      <c r="A36" s="41">
        <v>52</v>
      </c>
      <c r="B36" s="138" t="s">
        <v>200</v>
      </c>
      <c r="C36" s="138"/>
      <c r="D36" s="41"/>
      <c r="E36" s="41">
        <v>2</v>
      </c>
      <c r="F36" s="41">
        <v>1</v>
      </c>
      <c r="G36" s="41">
        <v>5</v>
      </c>
      <c r="H36" s="88">
        <f>H37+H38+H39</f>
        <v>9850811</v>
      </c>
      <c r="I36" s="88">
        <v>9996774</v>
      </c>
      <c r="M36" s="93"/>
    </row>
    <row r="37" spans="1:13" ht="26.25" customHeight="1">
      <c r="A37" s="41" t="s">
        <v>201</v>
      </c>
      <c r="B37" s="138" t="s">
        <v>202</v>
      </c>
      <c r="C37" s="138"/>
      <c r="D37" s="41"/>
      <c r="E37" s="41">
        <v>2</v>
      </c>
      <c r="F37" s="41">
        <v>1</v>
      </c>
      <c r="G37" s="41">
        <v>6</v>
      </c>
      <c r="H37" s="88">
        <v>8230687</v>
      </c>
      <c r="I37" s="88">
        <v>8729402</v>
      </c>
      <c r="M37" s="93"/>
    </row>
    <row r="38" spans="1:13" ht="26.25" customHeight="1">
      <c r="A38" s="41" t="s">
        <v>203</v>
      </c>
      <c r="B38" s="138" t="s">
        <v>204</v>
      </c>
      <c r="C38" s="138"/>
      <c r="D38" s="41"/>
      <c r="E38" s="41">
        <v>2</v>
      </c>
      <c r="F38" s="41">
        <v>1</v>
      </c>
      <c r="G38" s="41">
        <v>7</v>
      </c>
      <c r="H38" s="88">
        <v>1023146</v>
      </c>
      <c r="I38" s="88">
        <v>946297</v>
      </c>
      <c r="M38" s="93"/>
    </row>
    <row r="39" spans="1:13" ht="27.75" customHeight="1">
      <c r="A39" s="41" t="s">
        <v>205</v>
      </c>
      <c r="B39" s="138" t="s">
        <v>206</v>
      </c>
      <c r="C39" s="138"/>
      <c r="D39" s="41"/>
      <c r="E39" s="41">
        <v>2</v>
      </c>
      <c r="F39" s="41">
        <v>1</v>
      </c>
      <c r="G39" s="41">
        <v>8</v>
      </c>
      <c r="H39" s="88">
        <v>596978</v>
      </c>
      <c r="I39" s="88">
        <v>321075</v>
      </c>
      <c r="M39" s="93"/>
    </row>
    <row r="40" spans="1:13" ht="19.5" customHeight="1">
      <c r="A40" s="41">
        <v>53</v>
      </c>
      <c r="B40" s="138" t="s">
        <v>207</v>
      </c>
      <c r="C40" s="138"/>
      <c r="D40" s="41"/>
      <c r="E40" s="41">
        <v>2</v>
      </c>
      <c r="F40" s="41">
        <v>1</v>
      </c>
      <c r="G40" s="41">
        <v>9</v>
      </c>
      <c r="H40" s="88">
        <v>8717372</v>
      </c>
      <c r="I40" s="88">
        <v>8107012</v>
      </c>
      <c r="M40" s="93"/>
    </row>
    <row r="41" spans="1:13" ht="12.75">
      <c r="A41" s="41" t="s">
        <v>208</v>
      </c>
      <c r="B41" s="138" t="s">
        <v>209</v>
      </c>
      <c r="C41" s="138"/>
      <c r="D41" s="41"/>
      <c r="E41" s="41">
        <v>2</v>
      </c>
      <c r="F41" s="41">
        <v>2</v>
      </c>
      <c r="G41" s="41">
        <v>0</v>
      </c>
      <c r="H41" s="88">
        <v>8278395</v>
      </c>
      <c r="I41" s="88">
        <v>7999847</v>
      </c>
      <c r="M41" s="93"/>
    </row>
    <row r="42" spans="1:13" ht="12.75">
      <c r="A42" s="41" t="s">
        <v>210</v>
      </c>
      <c r="B42" s="138" t="s">
        <v>211</v>
      </c>
      <c r="C42" s="138"/>
      <c r="D42" s="41"/>
      <c r="E42" s="41">
        <v>2</v>
      </c>
      <c r="F42" s="41">
        <v>2</v>
      </c>
      <c r="G42" s="41">
        <v>1</v>
      </c>
      <c r="H42" s="88">
        <v>152918</v>
      </c>
      <c r="I42" s="88">
        <v>173533</v>
      </c>
      <c r="M42" s="93"/>
    </row>
    <row r="43" spans="1:13" ht="14.25" customHeight="1">
      <c r="A43" s="41">
        <v>55</v>
      </c>
      <c r="B43" s="138" t="s">
        <v>212</v>
      </c>
      <c r="C43" s="138"/>
      <c r="D43" s="41"/>
      <c r="E43" s="41">
        <v>2</v>
      </c>
      <c r="F43" s="41">
        <v>2</v>
      </c>
      <c r="G43" s="41">
        <v>2</v>
      </c>
      <c r="H43" s="88">
        <v>3509322</v>
      </c>
      <c r="I43" s="88">
        <v>3340136</v>
      </c>
      <c r="M43" s="93"/>
    </row>
    <row r="44" spans="1:13" ht="25.5">
      <c r="A44" s="41" t="s">
        <v>213</v>
      </c>
      <c r="B44" s="138" t="s">
        <v>214</v>
      </c>
      <c r="C44" s="138"/>
      <c r="D44" s="41"/>
      <c r="E44" s="41">
        <v>2</v>
      </c>
      <c r="F44" s="41">
        <v>2</v>
      </c>
      <c r="G44" s="41">
        <v>3</v>
      </c>
      <c r="H44" s="88"/>
      <c r="I44" s="88"/>
      <c r="M44" s="93"/>
    </row>
    <row r="45" spans="1:13" ht="30" customHeight="1">
      <c r="A45" s="41" t="s">
        <v>215</v>
      </c>
      <c r="B45" s="138" t="s">
        <v>216</v>
      </c>
      <c r="C45" s="138"/>
      <c r="D45" s="41"/>
      <c r="E45" s="41">
        <v>2</v>
      </c>
      <c r="F45" s="41">
        <v>2</v>
      </c>
      <c r="G45" s="5">
        <v>4</v>
      </c>
      <c r="H45" s="88">
        <v>875905</v>
      </c>
      <c r="I45" s="88">
        <v>1596670</v>
      </c>
      <c r="M45" s="93"/>
    </row>
    <row r="46" spans="1:13" ht="15.75" customHeight="1">
      <c r="A46" s="41"/>
      <c r="B46" s="119" t="s">
        <v>36</v>
      </c>
      <c r="C46" s="119"/>
      <c r="D46" s="41"/>
      <c r="E46" s="41">
        <v>2</v>
      </c>
      <c r="F46" s="41">
        <v>2</v>
      </c>
      <c r="G46" s="41">
        <v>5</v>
      </c>
      <c r="H46" s="98">
        <f>H22-H33</f>
        <v>16867458</v>
      </c>
      <c r="I46" s="98">
        <f>I22-I33</f>
        <v>15990460</v>
      </c>
      <c r="M46" s="93"/>
    </row>
    <row r="47" spans="1:13" ht="15.75" customHeight="1">
      <c r="A47" s="41"/>
      <c r="B47" s="119" t="s">
        <v>37</v>
      </c>
      <c r="C47" s="119"/>
      <c r="D47" s="41"/>
      <c r="E47" s="41">
        <v>2</v>
      </c>
      <c r="F47" s="41">
        <v>2</v>
      </c>
      <c r="G47" s="41">
        <v>6</v>
      </c>
      <c r="H47" s="98"/>
      <c r="I47" s="98"/>
      <c r="M47" s="93"/>
    </row>
    <row r="48" spans="1:13" ht="12.75">
      <c r="A48" s="41"/>
      <c r="B48" s="138" t="s">
        <v>217</v>
      </c>
      <c r="C48" s="138"/>
      <c r="D48" s="41"/>
      <c r="E48" s="41"/>
      <c r="F48" s="41"/>
      <c r="G48" s="5"/>
      <c r="H48" s="88"/>
      <c r="I48" s="88"/>
      <c r="M48" s="93"/>
    </row>
    <row r="49" spans="1:13" ht="13.5">
      <c r="A49" s="41">
        <v>66</v>
      </c>
      <c r="B49" s="119" t="s">
        <v>38</v>
      </c>
      <c r="C49" s="119"/>
      <c r="D49" s="41"/>
      <c r="E49" s="41">
        <v>2</v>
      </c>
      <c r="F49" s="41">
        <v>2</v>
      </c>
      <c r="G49" s="5">
        <v>7</v>
      </c>
      <c r="H49" s="98">
        <f>H50+H51+H52+H53+H54+H55</f>
        <v>583254</v>
      </c>
      <c r="I49" s="98">
        <f>SUM(I50:I55)</f>
        <v>662200</v>
      </c>
      <c r="M49" s="93"/>
    </row>
    <row r="50" spans="1:13" ht="26.25" customHeight="1">
      <c r="A50" s="41">
        <v>660</v>
      </c>
      <c r="B50" s="138" t="s">
        <v>218</v>
      </c>
      <c r="C50" s="138"/>
      <c r="D50" s="41"/>
      <c r="E50" s="41">
        <v>2</v>
      </c>
      <c r="F50" s="41">
        <v>2</v>
      </c>
      <c r="G50" s="5">
        <v>8</v>
      </c>
      <c r="H50" s="88"/>
      <c r="I50" s="88"/>
      <c r="M50" s="93"/>
    </row>
    <row r="51" spans="1:13" ht="15.75" customHeight="1">
      <c r="A51" s="41">
        <v>661</v>
      </c>
      <c r="B51" s="138" t="s">
        <v>219</v>
      </c>
      <c r="C51" s="138"/>
      <c r="D51" s="41"/>
      <c r="E51" s="41">
        <v>2</v>
      </c>
      <c r="F51" s="41">
        <v>2</v>
      </c>
      <c r="G51" s="41">
        <v>9</v>
      </c>
      <c r="H51" s="88">
        <v>523805</v>
      </c>
      <c r="I51" s="88">
        <v>537740</v>
      </c>
      <c r="M51" s="93"/>
    </row>
    <row r="52" spans="1:13" ht="12.75">
      <c r="A52" s="41">
        <v>662</v>
      </c>
      <c r="B52" s="138" t="s">
        <v>220</v>
      </c>
      <c r="C52" s="138"/>
      <c r="D52" s="41"/>
      <c r="E52" s="41">
        <v>2</v>
      </c>
      <c r="F52" s="41">
        <v>3</v>
      </c>
      <c r="G52" s="41">
        <v>0</v>
      </c>
      <c r="H52" s="88">
        <v>59449</v>
      </c>
      <c r="I52" s="88">
        <v>124460</v>
      </c>
      <c r="M52" s="93"/>
    </row>
    <row r="53" spans="1:13" ht="12.75">
      <c r="A53" s="41">
        <v>663</v>
      </c>
      <c r="B53" s="138" t="s">
        <v>221</v>
      </c>
      <c r="C53" s="138"/>
      <c r="D53" s="41"/>
      <c r="E53" s="41">
        <v>2</v>
      </c>
      <c r="F53" s="41">
        <v>3</v>
      </c>
      <c r="G53" s="41">
        <v>1</v>
      </c>
      <c r="H53" s="88"/>
      <c r="I53" s="88"/>
      <c r="M53" s="93"/>
    </row>
    <row r="54" spans="1:13" ht="26.25" customHeight="1">
      <c r="A54" s="41">
        <v>664</v>
      </c>
      <c r="B54" s="138" t="s">
        <v>222</v>
      </c>
      <c r="C54" s="138"/>
      <c r="D54" s="41"/>
      <c r="E54" s="41">
        <v>2</v>
      </c>
      <c r="F54" s="41">
        <v>3</v>
      </c>
      <c r="G54" s="41">
        <v>2</v>
      </c>
      <c r="H54" s="88"/>
      <c r="I54" s="88"/>
      <c r="M54" s="93"/>
    </row>
    <row r="55" spans="1:13" ht="12.75">
      <c r="A55" s="41">
        <v>669</v>
      </c>
      <c r="B55" s="138" t="s">
        <v>223</v>
      </c>
      <c r="C55" s="138"/>
      <c r="D55" s="41"/>
      <c r="E55" s="41">
        <v>2</v>
      </c>
      <c r="F55" s="41">
        <v>3</v>
      </c>
      <c r="G55" s="41">
        <v>3</v>
      </c>
      <c r="H55" s="88"/>
      <c r="I55" s="88"/>
      <c r="M55" s="93"/>
    </row>
    <row r="56" spans="1:13" ht="13.5">
      <c r="A56" s="41">
        <v>56</v>
      </c>
      <c r="B56" s="119" t="s">
        <v>39</v>
      </c>
      <c r="C56" s="119"/>
      <c r="D56" s="41"/>
      <c r="E56" s="41">
        <v>2</v>
      </c>
      <c r="F56" s="41">
        <v>3</v>
      </c>
      <c r="G56" s="41">
        <v>4</v>
      </c>
      <c r="H56" s="98">
        <f>H57+H58+H59+H60+H61</f>
        <v>134947</v>
      </c>
      <c r="I56" s="98">
        <f>SUM(I57:I61)</f>
        <v>52425</v>
      </c>
      <c r="M56" s="93"/>
    </row>
    <row r="57" spans="1:13" ht="25.5" customHeight="1">
      <c r="A57" s="41">
        <v>560</v>
      </c>
      <c r="B57" s="138" t="s">
        <v>224</v>
      </c>
      <c r="C57" s="138"/>
      <c r="D57" s="41"/>
      <c r="E57" s="41">
        <v>2</v>
      </c>
      <c r="F57" s="41">
        <v>3</v>
      </c>
      <c r="G57" s="41">
        <v>5</v>
      </c>
      <c r="H57" s="88"/>
      <c r="I57" s="88"/>
      <c r="M57" s="93"/>
    </row>
    <row r="58" spans="1:13" ht="12.75">
      <c r="A58" s="41">
        <v>561</v>
      </c>
      <c r="B58" s="138" t="s">
        <v>225</v>
      </c>
      <c r="C58" s="138"/>
      <c r="D58" s="41"/>
      <c r="E58" s="41">
        <v>2</v>
      </c>
      <c r="F58" s="41">
        <v>3</v>
      </c>
      <c r="G58" s="41">
        <v>6</v>
      </c>
      <c r="H58" s="88">
        <v>4700</v>
      </c>
      <c r="I58" s="88">
        <v>1833</v>
      </c>
      <c r="M58" s="93"/>
    </row>
    <row r="59" spans="1:13" ht="14.25" customHeight="1">
      <c r="A59" s="41">
        <v>562</v>
      </c>
      <c r="B59" s="138" t="s">
        <v>226</v>
      </c>
      <c r="C59" s="138"/>
      <c r="D59" s="41"/>
      <c r="E59" s="41">
        <v>2</v>
      </c>
      <c r="F59" s="41">
        <v>3</v>
      </c>
      <c r="G59" s="41">
        <v>7</v>
      </c>
      <c r="H59" s="88">
        <v>130247</v>
      </c>
      <c r="I59" s="88">
        <v>50592</v>
      </c>
      <c r="M59" s="93"/>
    </row>
    <row r="60" spans="1:13" ht="12.75">
      <c r="A60" s="41">
        <v>563</v>
      </c>
      <c r="B60" s="138" t="s">
        <v>227</v>
      </c>
      <c r="C60" s="138"/>
      <c r="D60" s="41"/>
      <c r="E60" s="41">
        <v>2</v>
      </c>
      <c r="F60" s="41">
        <v>3</v>
      </c>
      <c r="G60" s="41">
        <v>8</v>
      </c>
      <c r="H60" s="88"/>
      <c r="I60" s="88"/>
      <c r="M60" s="93"/>
    </row>
    <row r="61" spans="1:13" ht="12.75">
      <c r="A61" s="41">
        <v>569</v>
      </c>
      <c r="B61" s="138" t="s">
        <v>228</v>
      </c>
      <c r="C61" s="138"/>
      <c r="D61" s="41"/>
      <c r="E61" s="41">
        <v>2</v>
      </c>
      <c r="F61" s="41">
        <v>3</v>
      </c>
      <c r="G61" s="41">
        <v>9</v>
      </c>
      <c r="H61" s="88"/>
      <c r="I61" s="88"/>
      <c r="M61" s="93"/>
    </row>
    <row r="62" spans="1:13" ht="29.25" customHeight="1">
      <c r="A62" s="41"/>
      <c r="B62" s="119" t="s">
        <v>40</v>
      </c>
      <c r="C62" s="119"/>
      <c r="D62" s="41"/>
      <c r="E62" s="41">
        <v>2</v>
      </c>
      <c r="F62" s="41">
        <v>4</v>
      </c>
      <c r="G62" s="41">
        <v>0</v>
      </c>
      <c r="H62" s="98">
        <f>H49-H56</f>
        <v>448307</v>
      </c>
      <c r="I62" s="98">
        <f>I49-I56</f>
        <v>609775</v>
      </c>
      <c r="M62" s="93"/>
    </row>
    <row r="63" spans="1:13" ht="30" customHeight="1">
      <c r="A63" s="41"/>
      <c r="B63" s="119" t="s">
        <v>41</v>
      </c>
      <c r="C63" s="119"/>
      <c r="D63" s="41"/>
      <c r="E63" s="41">
        <v>2</v>
      </c>
      <c r="F63" s="41">
        <v>4</v>
      </c>
      <c r="G63" s="41">
        <v>1</v>
      </c>
      <c r="H63" s="98"/>
      <c r="I63" s="98"/>
      <c r="M63" s="93"/>
    </row>
    <row r="64" spans="1:13" ht="26.25" customHeight="1">
      <c r="A64" s="41"/>
      <c r="B64" s="119" t="s">
        <v>42</v>
      </c>
      <c r="C64" s="119"/>
      <c r="D64" s="41"/>
      <c r="E64" s="41">
        <v>2</v>
      </c>
      <c r="F64" s="41">
        <v>4</v>
      </c>
      <c r="G64" s="41">
        <v>2</v>
      </c>
      <c r="H64" s="98">
        <f>H46-H47+H62-H63</f>
        <v>17315765</v>
      </c>
      <c r="I64" s="98">
        <f>I46-I47+I62-I63</f>
        <v>16600235</v>
      </c>
      <c r="M64" s="93"/>
    </row>
    <row r="65" spans="1:13" ht="30" customHeight="1">
      <c r="A65" s="41"/>
      <c r="B65" s="119" t="s">
        <v>43</v>
      </c>
      <c r="C65" s="119"/>
      <c r="D65" s="41"/>
      <c r="E65" s="41">
        <v>2</v>
      </c>
      <c r="F65" s="41">
        <v>4</v>
      </c>
      <c r="G65" s="41">
        <v>3</v>
      </c>
      <c r="H65" s="98"/>
      <c r="I65" s="98"/>
      <c r="M65" s="93"/>
    </row>
    <row r="66" spans="1:13" ht="15.75" customHeight="1">
      <c r="A66" s="41"/>
      <c r="B66" s="138" t="s">
        <v>229</v>
      </c>
      <c r="C66" s="138"/>
      <c r="D66" s="41"/>
      <c r="E66" s="41"/>
      <c r="F66" s="41"/>
      <c r="G66" s="5"/>
      <c r="H66" s="88"/>
      <c r="I66" s="88"/>
      <c r="M66" s="93"/>
    </row>
    <row r="67" spans="1:13" ht="25.5" customHeight="1">
      <c r="A67" s="41">
        <v>67</v>
      </c>
      <c r="B67" s="119" t="s">
        <v>44</v>
      </c>
      <c r="C67" s="119"/>
      <c r="D67" s="120"/>
      <c r="E67" s="120">
        <v>2</v>
      </c>
      <c r="F67" s="120">
        <v>4</v>
      </c>
      <c r="G67" s="140">
        <v>4</v>
      </c>
      <c r="H67" s="139">
        <f>SUM(H69:H77)</f>
        <v>245574</v>
      </c>
      <c r="I67" s="139">
        <f>SUM(I69:I77)</f>
        <v>182196</v>
      </c>
      <c r="M67" s="93"/>
    </row>
    <row r="68" spans="1:13" ht="18" customHeight="1">
      <c r="A68" s="41" t="s">
        <v>230</v>
      </c>
      <c r="B68" s="119"/>
      <c r="C68" s="119"/>
      <c r="D68" s="120"/>
      <c r="E68" s="120"/>
      <c r="F68" s="120"/>
      <c r="G68" s="140"/>
      <c r="H68" s="139"/>
      <c r="I68" s="139"/>
      <c r="M68" s="93"/>
    </row>
    <row r="69" spans="1:13" ht="16.5" customHeight="1">
      <c r="A69" s="41">
        <v>670</v>
      </c>
      <c r="B69" s="138" t="s">
        <v>231</v>
      </c>
      <c r="C69" s="138"/>
      <c r="D69" s="41"/>
      <c r="E69" s="41">
        <v>2</v>
      </c>
      <c r="F69" s="41">
        <v>4</v>
      </c>
      <c r="G69" s="41">
        <v>5</v>
      </c>
      <c r="H69" s="88">
        <v>48896</v>
      </c>
      <c r="I69" s="88">
        <v>8988</v>
      </c>
      <c r="M69" s="93"/>
    </row>
    <row r="70" spans="1:13" ht="27" customHeight="1">
      <c r="A70" s="41">
        <v>671</v>
      </c>
      <c r="B70" s="138" t="s">
        <v>232</v>
      </c>
      <c r="C70" s="138"/>
      <c r="D70" s="41"/>
      <c r="E70" s="41">
        <v>2</v>
      </c>
      <c r="F70" s="41">
        <v>4</v>
      </c>
      <c r="G70" s="41">
        <v>6</v>
      </c>
      <c r="H70" s="88"/>
      <c r="I70" s="88"/>
      <c r="M70" s="93"/>
    </row>
    <row r="71" spans="1:13" ht="15" customHeight="1">
      <c r="A71" s="41">
        <v>672</v>
      </c>
      <c r="B71" s="138" t="s">
        <v>233</v>
      </c>
      <c r="C71" s="138"/>
      <c r="D71" s="41"/>
      <c r="E71" s="41">
        <v>2</v>
      </c>
      <c r="F71" s="41">
        <v>4</v>
      </c>
      <c r="G71" s="41">
        <v>7</v>
      </c>
      <c r="H71" s="88"/>
      <c r="I71" s="88"/>
      <c r="M71" s="93"/>
    </row>
    <row r="72" spans="1:13" ht="28.5" customHeight="1">
      <c r="A72" s="41">
        <v>674</v>
      </c>
      <c r="B72" s="138" t="s">
        <v>234</v>
      </c>
      <c r="C72" s="138"/>
      <c r="D72" s="41"/>
      <c r="E72" s="41">
        <v>2</v>
      </c>
      <c r="F72" s="41">
        <v>4</v>
      </c>
      <c r="G72" s="41">
        <v>8</v>
      </c>
      <c r="H72" s="88"/>
      <c r="I72" s="88"/>
      <c r="M72" s="93"/>
    </row>
    <row r="73" spans="1:13" ht="17.25" customHeight="1">
      <c r="A73" s="41">
        <v>675</v>
      </c>
      <c r="B73" s="138" t="s">
        <v>235</v>
      </c>
      <c r="C73" s="138"/>
      <c r="D73" s="41"/>
      <c r="E73" s="41">
        <v>2</v>
      </c>
      <c r="F73" s="41">
        <v>4</v>
      </c>
      <c r="G73" s="41">
        <v>9</v>
      </c>
      <c r="H73" s="88">
        <v>129035</v>
      </c>
      <c r="I73" s="88">
        <v>50122</v>
      </c>
      <c r="M73" s="93"/>
    </row>
    <row r="74" spans="1:13" ht="15.75" customHeight="1">
      <c r="A74" s="41">
        <v>676</v>
      </c>
      <c r="B74" s="138" t="s">
        <v>236</v>
      </c>
      <c r="C74" s="138"/>
      <c r="D74" s="41"/>
      <c r="E74" s="41">
        <v>2</v>
      </c>
      <c r="F74" s="41">
        <v>5</v>
      </c>
      <c r="G74" s="41">
        <v>0</v>
      </c>
      <c r="H74" s="88">
        <v>11155</v>
      </c>
      <c r="I74" s="88">
        <v>1789</v>
      </c>
      <c r="M74" s="93"/>
    </row>
    <row r="75" spans="1:13" ht="12.75">
      <c r="A75" s="41">
        <v>677</v>
      </c>
      <c r="B75" s="138" t="s">
        <v>237</v>
      </c>
      <c r="C75" s="138"/>
      <c r="D75" s="41"/>
      <c r="E75" s="41">
        <v>2</v>
      </c>
      <c r="F75" s="41">
        <v>5</v>
      </c>
      <c r="G75" s="41">
        <v>1</v>
      </c>
      <c r="H75" s="88"/>
      <c r="I75" s="88">
        <v>269</v>
      </c>
      <c r="M75" s="93"/>
    </row>
    <row r="76" spans="1:13" ht="25.5" customHeight="1">
      <c r="A76" s="41">
        <v>678</v>
      </c>
      <c r="B76" s="138" t="s">
        <v>238</v>
      </c>
      <c r="C76" s="138"/>
      <c r="D76" s="41"/>
      <c r="E76" s="41">
        <v>2</v>
      </c>
      <c r="F76" s="41">
        <v>5</v>
      </c>
      <c r="G76" s="41">
        <v>2</v>
      </c>
      <c r="H76" s="88"/>
      <c r="I76" s="88"/>
      <c r="M76" s="93"/>
    </row>
    <row r="77" spans="1:13" ht="27.75" customHeight="1">
      <c r="A77" s="41">
        <v>679</v>
      </c>
      <c r="B77" s="138" t="s">
        <v>239</v>
      </c>
      <c r="C77" s="138"/>
      <c r="D77" s="41"/>
      <c r="E77" s="41">
        <v>2</v>
      </c>
      <c r="F77" s="41">
        <v>5</v>
      </c>
      <c r="G77" s="41">
        <v>3</v>
      </c>
      <c r="H77" s="88">
        <v>56488</v>
      </c>
      <c r="I77" s="88">
        <v>121028</v>
      </c>
      <c r="M77" s="93"/>
    </row>
    <row r="78" spans="1:13" ht="12.75" customHeight="1">
      <c r="A78" s="41">
        <v>57</v>
      </c>
      <c r="B78" s="119" t="s">
        <v>45</v>
      </c>
      <c r="C78" s="119"/>
      <c r="D78" s="120"/>
      <c r="E78" s="120">
        <v>2</v>
      </c>
      <c r="F78" s="120">
        <v>5</v>
      </c>
      <c r="G78" s="120">
        <v>4</v>
      </c>
      <c r="H78" s="139">
        <f>SUM(H80:H88)</f>
        <v>580060</v>
      </c>
      <c r="I78" s="139">
        <f>SUM(I80:I88)</f>
        <v>704370</v>
      </c>
      <c r="M78" s="93"/>
    </row>
    <row r="79" spans="1:13" ht="29.25" customHeight="1">
      <c r="A79" s="41" t="s">
        <v>240</v>
      </c>
      <c r="B79" s="119"/>
      <c r="C79" s="119"/>
      <c r="D79" s="120"/>
      <c r="E79" s="120"/>
      <c r="F79" s="120"/>
      <c r="G79" s="120"/>
      <c r="H79" s="139"/>
      <c r="I79" s="139"/>
      <c r="M79" s="93"/>
    </row>
    <row r="80" spans="1:13" ht="27" customHeight="1">
      <c r="A80" s="41">
        <v>570</v>
      </c>
      <c r="B80" s="138" t="s">
        <v>241</v>
      </c>
      <c r="C80" s="138"/>
      <c r="D80" s="41"/>
      <c r="E80" s="41">
        <v>2</v>
      </c>
      <c r="F80" s="41">
        <v>5</v>
      </c>
      <c r="G80" s="41">
        <v>5</v>
      </c>
      <c r="H80" s="88">
        <v>11728</v>
      </c>
      <c r="I80" s="88">
        <v>4760</v>
      </c>
      <c r="M80" s="93"/>
    </row>
    <row r="81" spans="1:13" ht="27" customHeight="1">
      <c r="A81" s="41">
        <v>571</v>
      </c>
      <c r="B81" s="138" t="s">
        <v>242</v>
      </c>
      <c r="C81" s="138"/>
      <c r="D81" s="41"/>
      <c r="E81" s="41">
        <v>2</v>
      </c>
      <c r="F81" s="41">
        <v>5</v>
      </c>
      <c r="G81" s="41">
        <v>6</v>
      </c>
      <c r="H81" s="88"/>
      <c r="I81" s="88"/>
      <c r="M81" s="93"/>
    </row>
    <row r="82" spans="1:13" ht="27" customHeight="1">
      <c r="A82" s="41">
        <v>572</v>
      </c>
      <c r="B82" s="138" t="s">
        <v>243</v>
      </c>
      <c r="C82" s="138"/>
      <c r="D82" s="41"/>
      <c r="E82" s="41">
        <v>2</v>
      </c>
      <c r="F82" s="41">
        <v>5</v>
      </c>
      <c r="G82" s="41">
        <v>7</v>
      </c>
      <c r="H82" s="88"/>
      <c r="I82" s="88"/>
      <c r="M82" s="93"/>
    </row>
    <row r="83" spans="1:13" ht="27.75" customHeight="1">
      <c r="A83" s="41">
        <v>574</v>
      </c>
      <c r="B83" s="138" t="s">
        <v>244</v>
      </c>
      <c r="C83" s="138"/>
      <c r="D83" s="41"/>
      <c r="E83" s="41">
        <v>2</v>
      </c>
      <c r="F83" s="41">
        <v>5</v>
      </c>
      <c r="G83" s="41">
        <v>8</v>
      </c>
      <c r="H83" s="88"/>
      <c r="I83" s="88"/>
      <c r="M83" s="93"/>
    </row>
    <row r="84" spans="1:13" ht="15" customHeight="1">
      <c r="A84" s="41">
        <v>575</v>
      </c>
      <c r="B84" s="138" t="s">
        <v>245</v>
      </c>
      <c r="C84" s="138"/>
      <c r="D84" s="41"/>
      <c r="E84" s="41">
        <v>2</v>
      </c>
      <c r="F84" s="41">
        <v>5</v>
      </c>
      <c r="G84" s="41">
        <v>9</v>
      </c>
      <c r="H84" s="88"/>
      <c r="I84" s="88"/>
      <c r="M84" s="93"/>
    </row>
    <row r="85" spans="1:13" ht="12.75">
      <c r="A85" s="41">
        <v>576</v>
      </c>
      <c r="B85" s="138" t="s">
        <v>246</v>
      </c>
      <c r="C85" s="138"/>
      <c r="D85" s="41"/>
      <c r="E85" s="41">
        <v>2</v>
      </c>
      <c r="F85" s="41">
        <v>6</v>
      </c>
      <c r="G85" s="41">
        <v>0</v>
      </c>
      <c r="H85" s="88">
        <v>25366</v>
      </c>
      <c r="I85" s="88">
        <v>101137</v>
      </c>
      <c r="M85" s="93"/>
    </row>
    <row r="86" spans="1:13" ht="12.75">
      <c r="A86" s="41">
        <v>577</v>
      </c>
      <c r="B86" s="138" t="s">
        <v>247</v>
      </c>
      <c r="C86" s="138"/>
      <c r="D86" s="41"/>
      <c r="E86" s="41">
        <v>2</v>
      </c>
      <c r="F86" s="41">
        <v>6</v>
      </c>
      <c r="G86" s="41">
        <v>1</v>
      </c>
      <c r="H86" s="88"/>
      <c r="I86" s="88"/>
      <c r="M86" s="93"/>
    </row>
    <row r="87" spans="1:13" ht="27.75" customHeight="1">
      <c r="A87" s="41">
        <v>578</v>
      </c>
      <c r="B87" s="138" t="s">
        <v>248</v>
      </c>
      <c r="C87" s="138"/>
      <c r="D87" s="41"/>
      <c r="E87" s="41">
        <v>2</v>
      </c>
      <c r="F87" s="41">
        <v>6</v>
      </c>
      <c r="G87" s="41">
        <v>2</v>
      </c>
      <c r="H87" s="88">
        <v>49698</v>
      </c>
      <c r="I87" s="88">
        <v>245221</v>
      </c>
      <c r="M87" s="93"/>
    </row>
    <row r="88" spans="1:13" ht="25.5" customHeight="1">
      <c r="A88" s="41">
        <v>579</v>
      </c>
      <c r="B88" s="138" t="s">
        <v>249</v>
      </c>
      <c r="C88" s="138"/>
      <c r="D88" s="41"/>
      <c r="E88" s="41">
        <v>2</v>
      </c>
      <c r="F88" s="41">
        <v>6</v>
      </c>
      <c r="G88" s="41">
        <v>3</v>
      </c>
      <c r="H88" s="88">
        <v>493268</v>
      </c>
      <c r="I88" s="88">
        <v>353252</v>
      </c>
      <c r="M88" s="93"/>
    </row>
    <row r="89" spans="1:13" ht="29.25" customHeight="1">
      <c r="A89" s="41"/>
      <c r="B89" s="119" t="s">
        <v>46</v>
      </c>
      <c r="C89" s="119"/>
      <c r="D89" s="41"/>
      <c r="E89" s="41">
        <v>2</v>
      </c>
      <c r="F89" s="41">
        <v>6</v>
      </c>
      <c r="G89" s="41">
        <v>4</v>
      </c>
      <c r="H89" s="98"/>
      <c r="I89" s="98"/>
      <c r="M89" s="93"/>
    </row>
    <row r="90" spans="1:13" ht="25.5" customHeight="1">
      <c r="A90" s="41"/>
      <c r="B90" s="119" t="s">
        <v>47</v>
      </c>
      <c r="C90" s="119"/>
      <c r="D90" s="41"/>
      <c r="E90" s="41">
        <v>2</v>
      </c>
      <c r="F90" s="41">
        <v>6</v>
      </c>
      <c r="G90" s="41">
        <v>5</v>
      </c>
      <c r="H90" s="98">
        <f>H78-H67</f>
        <v>334486</v>
      </c>
      <c r="I90" s="98">
        <f>I78-I67</f>
        <v>522174</v>
      </c>
      <c r="M90" s="93"/>
    </row>
    <row r="91" spans="1:13" ht="66.75" customHeight="1">
      <c r="A91" s="41"/>
      <c r="B91" s="138" t="s">
        <v>250</v>
      </c>
      <c r="C91" s="138"/>
      <c r="D91" s="41"/>
      <c r="E91" s="41"/>
      <c r="F91" s="41"/>
      <c r="G91" s="5"/>
      <c r="H91" s="88"/>
      <c r="I91" s="88"/>
      <c r="M91" s="93"/>
    </row>
    <row r="92" spans="1:13" ht="30.75" customHeight="1">
      <c r="A92" s="41" t="s">
        <v>251</v>
      </c>
      <c r="B92" s="119" t="s">
        <v>48</v>
      </c>
      <c r="C92" s="119"/>
      <c r="D92" s="41"/>
      <c r="E92" s="41">
        <v>2</v>
      </c>
      <c r="F92" s="41">
        <v>6</v>
      </c>
      <c r="G92" s="41">
        <v>6</v>
      </c>
      <c r="H92" s="98">
        <f>SUM(H93:H101)</f>
        <v>24979</v>
      </c>
      <c r="I92" s="98">
        <f>SUM(I93:I101)</f>
        <v>26370</v>
      </c>
      <c r="M92" s="93"/>
    </row>
    <row r="93" spans="1:13" ht="29.25" customHeight="1">
      <c r="A93" s="41">
        <v>680</v>
      </c>
      <c r="B93" s="138" t="s">
        <v>252</v>
      </c>
      <c r="C93" s="138"/>
      <c r="D93" s="41"/>
      <c r="E93" s="41">
        <v>2</v>
      </c>
      <c r="F93" s="41">
        <v>6</v>
      </c>
      <c r="G93" s="41">
        <v>7</v>
      </c>
      <c r="H93" s="88"/>
      <c r="I93" s="88"/>
      <c r="M93" s="93"/>
    </row>
    <row r="94" spans="1:13" ht="29.25" customHeight="1">
      <c r="A94" s="41">
        <v>681</v>
      </c>
      <c r="B94" s="138" t="s">
        <v>253</v>
      </c>
      <c r="C94" s="138"/>
      <c r="D94" s="41"/>
      <c r="E94" s="41">
        <v>2</v>
      </c>
      <c r="F94" s="41">
        <v>6</v>
      </c>
      <c r="G94" s="41">
        <v>8</v>
      </c>
      <c r="H94" s="88"/>
      <c r="I94" s="88"/>
      <c r="M94" s="93"/>
    </row>
    <row r="95" spans="1:13" ht="39.75" customHeight="1">
      <c r="A95" s="41">
        <v>682</v>
      </c>
      <c r="B95" s="138" t="s">
        <v>254</v>
      </c>
      <c r="C95" s="138"/>
      <c r="D95" s="41"/>
      <c r="E95" s="41">
        <v>2</v>
      </c>
      <c r="F95" s="41">
        <v>6</v>
      </c>
      <c r="G95" s="41">
        <v>9</v>
      </c>
      <c r="H95" s="88"/>
      <c r="I95" s="88"/>
      <c r="M95" s="93"/>
    </row>
    <row r="96" spans="1:13" ht="42.75" customHeight="1">
      <c r="A96" s="41">
        <v>683</v>
      </c>
      <c r="B96" s="138" t="s">
        <v>255</v>
      </c>
      <c r="C96" s="138"/>
      <c r="D96" s="41"/>
      <c r="E96" s="41">
        <v>2</v>
      </c>
      <c r="F96" s="41">
        <v>7</v>
      </c>
      <c r="G96" s="41">
        <v>0</v>
      </c>
      <c r="H96" s="88"/>
      <c r="I96" s="88"/>
      <c r="M96" s="93"/>
    </row>
    <row r="97" spans="1:13" ht="54.75" customHeight="1">
      <c r="A97" s="41">
        <v>684</v>
      </c>
      <c r="B97" s="138" t="s">
        <v>256</v>
      </c>
      <c r="C97" s="138"/>
      <c r="D97" s="41"/>
      <c r="E97" s="41">
        <v>2</v>
      </c>
      <c r="F97" s="41">
        <v>7</v>
      </c>
      <c r="G97" s="41">
        <v>1</v>
      </c>
      <c r="H97" s="88">
        <v>24979</v>
      </c>
      <c r="I97" s="88">
        <v>26370</v>
      </c>
      <c r="M97" s="93"/>
    </row>
    <row r="98" spans="1:13" ht="27" customHeight="1">
      <c r="A98" s="41">
        <v>685</v>
      </c>
      <c r="B98" s="138" t="s">
        <v>257</v>
      </c>
      <c r="C98" s="138"/>
      <c r="D98" s="41"/>
      <c r="E98" s="41">
        <v>2</v>
      </c>
      <c r="F98" s="41">
        <v>7</v>
      </c>
      <c r="G98" s="41">
        <v>2</v>
      </c>
      <c r="H98" s="88"/>
      <c r="I98" s="88"/>
      <c r="M98" s="93"/>
    </row>
    <row r="99" spans="1:13" ht="27.75" customHeight="1">
      <c r="A99" s="41">
        <v>686</v>
      </c>
      <c r="B99" s="138" t="s">
        <v>258</v>
      </c>
      <c r="C99" s="138"/>
      <c r="D99" s="41"/>
      <c r="E99" s="41">
        <v>2</v>
      </c>
      <c r="F99" s="41">
        <v>7</v>
      </c>
      <c r="G99" s="41">
        <v>3</v>
      </c>
      <c r="H99" s="88"/>
      <c r="I99" s="88"/>
      <c r="M99" s="93"/>
    </row>
    <row r="100" spans="1:13" ht="27" customHeight="1">
      <c r="A100" s="41">
        <v>687</v>
      </c>
      <c r="B100" s="138" t="s">
        <v>259</v>
      </c>
      <c r="C100" s="138"/>
      <c r="D100" s="41"/>
      <c r="E100" s="41">
        <v>2</v>
      </c>
      <c r="F100" s="41">
        <v>7</v>
      </c>
      <c r="G100" s="41">
        <v>4</v>
      </c>
      <c r="H100" s="88"/>
      <c r="I100" s="88"/>
      <c r="M100" s="93"/>
    </row>
    <row r="101" spans="1:13" ht="26.25" customHeight="1">
      <c r="A101" s="41">
        <v>689</v>
      </c>
      <c r="B101" s="138" t="s">
        <v>260</v>
      </c>
      <c r="C101" s="138"/>
      <c r="D101" s="41"/>
      <c r="E101" s="41">
        <v>2</v>
      </c>
      <c r="F101" s="41">
        <v>7</v>
      </c>
      <c r="G101" s="41">
        <v>5</v>
      </c>
      <c r="H101" s="88"/>
      <c r="I101" s="88"/>
      <c r="M101" s="93"/>
    </row>
    <row r="102" spans="1:13" ht="27.75" customHeight="1">
      <c r="A102" s="41" t="s">
        <v>261</v>
      </c>
      <c r="B102" s="119" t="s">
        <v>49</v>
      </c>
      <c r="C102" s="119"/>
      <c r="D102" s="41"/>
      <c r="E102" s="41">
        <v>2</v>
      </c>
      <c r="F102" s="41">
        <v>7</v>
      </c>
      <c r="G102" s="41">
        <v>6</v>
      </c>
      <c r="H102" s="98">
        <f>SUM(H103:H110)</f>
        <v>84978</v>
      </c>
      <c r="I102" s="98">
        <f>SUM(I103:I110)</f>
        <v>155755</v>
      </c>
      <c r="M102" s="93"/>
    </row>
    <row r="103" spans="1:13" ht="25.5" customHeight="1">
      <c r="A103" s="41">
        <v>580</v>
      </c>
      <c r="B103" s="138" t="s">
        <v>262</v>
      </c>
      <c r="C103" s="138"/>
      <c r="D103" s="41"/>
      <c r="E103" s="41">
        <v>2</v>
      </c>
      <c r="F103" s="41">
        <v>7</v>
      </c>
      <c r="G103" s="41">
        <v>7</v>
      </c>
      <c r="H103" s="88"/>
      <c r="I103" s="88"/>
      <c r="M103" s="93"/>
    </row>
    <row r="104" spans="1:13" ht="25.5" customHeight="1">
      <c r="A104" s="41">
        <v>581</v>
      </c>
      <c r="B104" s="138" t="s">
        <v>263</v>
      </c>
      <c r="C104" s="138"/>
      <c r="D104" s="41"/>
      <c r="E104" s="41">
        <v>2</v>
      </c>
      <c r="F104" s="41">
        <v>7</v>
      </c>
      <c r="G104" s="41">
        <v>8</v>
      </c>
      <c r="H104" s="88"/>
      <c r="I104" s="88"/>
      <c r="M104" s="93"/>
    </row>
    <row r="105" spans="1:13" ht="29.25" customHeight="1">
      <c r="A105" s="41">
        <v>582</v>
      </c>
      <c r="B105" s="138" t="s">
        <v>264</v>
      </c>
      <c r="C105" s="138"/>
      <c r="D105" s="41"/>
      <c r="E105" s="41">
        <v>2</v>
      </c>
      <c r="F105" s="41">
        <v>7</v>
      </c>
      <c r="G105" s="41">
        <v>9</v>
      </c>
      <c r="H105" s="88"/>
      <c r="I105" s="88"/>
      <c r="M105" s="93"/>
    </row>
    <row r="106" spans="1:13" ht="27.75" customHeight="1">
      <c r="A106" s="41">
        <v>583</v>
      </c>
      <c r="B106" s="138" t="s">
        <v>265</v>
      </c>
      <c r="C106" s="138"/>
      <c r="D106" s="41"/>
      <c r="E106" s="41">
        <v>2</v>
      </c>
      <c r="F106" s="41">
        <v>8</v>
      </c>
      <c r="G106" s="41">
        <v>0</v>
      </c>
      <c r="H106" s="88"/>
      <c r="I106" s="88"/>
      <c r="M106" s="93"/>
    </row>
    <row r="107" spans="1:13" ht="42.75" customHeight="1">
      <c r="A107" s="41">
        <v>584</v>
      </c>
      <c r="B107" s="138" t="s">
        <v>266</v>
      </c>
      <c r="C107" s="138"/>
      <c r="D107" s="41"/>
      <c r="E107" s="41">
        <v>2</v>
      </c>
      <c r="F107" s="41">
        <v>8</v>
      </c>
      <c r="G107" s="41">
        <v>1</v>
      </c>
      <c r="H107" s="88">
        <v>80000</v>
      </c>
      <c r="I107" s="88">
        <v>127143</v>
      </c>
      <c r="M107" s="93"/>
    </row>
    <row r="108" spans="1:13" ht="15" customHeight="1">
      <c r="A108" s="41">
        <v>585</v>
      </c>
      <c r="B108" s="138" t="s">
        <v>267</v>
      </c>
      <c r="C108" s="138"/>
      <c r="D108" s="41"/>
      <c r="E108" s="41">
        <v>2</v>
      </c>
      <c r="F108" s="41">
        <v>8</v>
      </c>
      <c r="G108" s="41">
        <v>2</v>
      </c>
      <c r="H108" s="88"/>
      <c r="I108" s="88"/>
      <c r="M108" s="93"/>
    </row>
    <row r="109" spans="1:13" ht="27.75" customHeight="1">
      <c r="A109" s="41">
        <v>586</v>
      </c>
      <c r="B109" s="138" t="s">
        <v>268</v>
      </c>
      <c r="C109" s="138"/>
      <c r="D109" s="41"/>
      <c r="E109" s="41">
        <v>2</v>
      </c>
      <c r="F109" s="41">
        <v>8</v>
      </c>
      <c r="G109" s="41">
        <v>3</v>
      </c>
      <c r="H109" s="88">
        <v>4978</v>
      </c>
      <c r="I109" s="88">
        <v>28612</v>
      </c>
      <c r="M109" s="93"/>
    </row>
    <row r="110" spans="1:13" ht="17.25" customHeight="1">
      <c r="A110" s="41">
        <v>589</v>
      </c>
      <c r="B110" s="138" t="s">
        <v>269</v>
      </c>
      <c r="C110" s="138"/>
      <c r="D110" s="41"/>
      <c r="E110" s="41">
        <v>2</v>
      </c>
      <c r="F110" s="41">
        <v>8</v>
      </c>
      <c r="G110" s="41">
        <v>4</v>
      </c>
      <c r="H110" s="88"/>
      <c r="I110" s="88"/>
      <c r="M110" s="93"/>
    </row>
    <row r="111" spans="1:13" ht="30" customHeight="1">
      <c r="A111" s="41" t="s">
        <v>270</v>
      </c>
      <c r="B111" s="119" t="s">
        <v>50</v>
      </c>
      <c r="C111" s="119"/>
      <c r="D111" s="41"/>
      <c r="E111" s="41">
        <v>2</v>
      </c>
      <c r="F111" s="41">
        <v>8</v>
      </c>
      <c r="G111" s="41">
        <v>5</v>
      </c>
      <c r="H111" s="98"/>
      <c r="I111" s="98"/>
      <c r="M111" s="93"/>
    </row>
    <row r="112" spans="1:13" ht="27" customHeight="1">
      <c r="A112" s="41">
        <v>640</v>
      </c>
      <c r="B112" s="138" t="s">
        <v>271</v>
      </c>
      <c r="C112" s="138"/>
      <c r="D112" s="41"/>
      <c r="E112" s="41">
        <v>2</v>
      </c>
      <c r="F112" s="41">
        <v>8</v>
      </c>
      <c r="G112" s="41">
        <v>6</v>
      </c>
      <c r="H112" s="88"/>
      <c r="I112" s="88"/>
      <c r="M112" s="93"/>
    </row>
    <row r="113" spans="1:13" ht="27.75" customHeight="1">
      <c r="A113" s="41">
        <v>641</v>
      </c>
      <c r="B113" s="138" t="s">
        <v>272</v>
      </c>
      <c r="C113" s="138"/>
      <c r="D113" s="41"/>
      <c r="E113" s="41">
        <v>2</v>
      </c>
      <c r="F113" s="41">
        <v>8</v>
      </c>
      <c r="G113" s="41">
        <v>7</v>
      </c>
      <c r="H113" s="88"/>
      <c r="I113" s="88"/>
      <c r="M113" s="93"/>
    </row>
    <row r="114" spans="1:13" ht="27" customHeight="1">
      <c r="A114" s="41">
        <v>642</v>
      </c>
      <c r="B114" s="138" t="s">
        <v>273</v>
      </c>
      <c r="C114" s="138"/>
      <c r="D114" s="41"/>
      <c r="E114" s="41">
        <v>2</v>
      </c>
      <c r="F114" s="41">
        <v>8</v>
      </c>
      <c r="G114" s="41">
        <v>8</v>
      </c>
      <c r="H114" s="88"/>
      <c r="I114" s="88"/>
      <c r="M114" s="93"/>
    </row>
    <row r="115" spans="1:13" ht="30" customHeight="1">
      <c r="A115" s="41" t="s">
        <v>270</v>
      </c>
      <c r="B115" s="119" t="s">
        <v>51</v>
      </c>
      <c r="C115" s="119"/>
      <c r="D115" s="41"/>
      <c r="E115" s="41">
        <v>2</v>
      </c>
      <c r="F115" s="41">
        <v>8</v>
      </c>
      <c r="G115" s="41">
        <v>9</v>
      </c>
      <c r="H115" s="98"/>
      <c r="I115" s="98"/>
      <c r="M115" s="93"/>
    </row>
    <row r="116" spans="1:13" ht="27.75" customHeight="1">
      <c r="A116" s="41">
        <v>643</v>
      </c>
      <c r="B116" s="138" t="s">
        <v>274</v>
      </c>
      <c r="C116" s="138"/>
      <c r="D116" s="41"/>
      <c r="E116" s="41">
        <v>2</v>
      </c>
      <c r="F116" s="41">
        <v>9</v>
      </c>
      <c r="G116" s="41">
        <v>0</v>
      </c>
      <c r="H116" s="88"/>
      <c r="I116" s="88"/>
      <c r="M116" s="93"/>
    </row>
    <row r="117" spans="1:13" ht="26.25" customHeight="1">
      <c r="A117" s="41">
        <v>644</v>
      </c>
      <c r="B117" s="138" t="s">
        <v>275</v>
      </c>
      <c r="C117" s="138"/>
      <c r="D117" s="41"/>
      <c r="E117" s="41">
        <v>2</v>
      </c>
      <c r="F117" s="41">
        <v>9</v>
      </c>
      <c r="G117" s="41">
        <v>1</v>
      </c>
      <c r="H117" s="88"/>
      <c r="I117" s="88"/>
      <c r="M117" s="93"/>
    </row>
    <row r="118" spans="1:13" ht="27" customHeight="1">
      <c r="A118" s="41">
        <v>645</v>
      </c>
      <c r="B118" s="138" t="s">
        <v>276</v>
      </c>
      <c r="C118" s="138"/>
      <c r="D118" s="41"/>
      <c r="E118" s="41">
        <v>2</v>
      </c>
      <c r="F118" s="41">
        <v>9</v>
      </c>
      <c r="G118" s="41">
        <v>2</v>
      </c>
      <c r="H118" s="88"/>
      <c r="I118" s="88"/>
      <c r="M118" s="93"/>
    </row>
    <row r="119" spans="1:13" ht="27.75" customHeight="1">
      <c r="A119" s="41"/>
      <c r="B119" s="119" t="s">
        <v>52</v>
      </c>
      <c r="C119" s="119"/>
      <c r="D119" s="41"/>
      <c r="E119" s="41">
        <v>2</v>
      </c>
      <c r="F119" s="41">
        <v>9</v>
      </c>
      <c r="G119" s="41">
        <v>3</v>
      </c>
      <c r="H119" s="98"/>
      <c r="I119" s="98"/>
      <c r="M119" s="93"/>
    </row>
    <row r="120" spans="1:13" ht="31.5" customHeight="1">
      <c r="A120" s="41"/>
      <c r="B120" s="119" t="s">
        <v>53</v>
      </c>
      <c r="C120" s="119"/>
      <c r="D120" s="41"/>
      <c r="E120" s="41">
        <v>2</v>
      </c>
      <c r="F120" s="41">
        <v>9</v>
      </c>
      <c r="G120" s="41">
        <v>4</v>
      </c>
      <c r="H120" s="98">
        <f>(H92-H102+H111-H115)*-1</f>
        <v>59999</v>
      </c>
      <c r="I120" s="98">
        <v>129385</v>
      </c>
      <c r="M120" s="93"/>
    </row>
    <row r="121" spans="1:13" ht="41.25" customHeight="1">
      <c r="A121" s="41" t="s">
        <v>277</v>
      </c>
      <c r="B121" s="138" t="s">
        <v>278</v>
      </c>
      <c r="C121" s="138"/>
      <c r="D121" s="41"/>
      <c r="E121" s="41">
        <v>2</v>
      </c>
      <c r="F121" s="41">
        <v>9</v>
      </c>
      <c r="G121" s="41">
        <v>5</v>
      </c>
      <c r="H121" s="88"/>
      <c r="I121" s="88"/>
      <c r="M121" s="93"/>
    </row>
    <row r="122" spans="1:13" ht="39.75" customHeight="1">
      <c r="A122" s="41" t="s">
        <v>279</v>
      </c>
      <c r="B122" s="138" t="s">
        <v>280</v>
      </c>
      <c r="C122" s="138"/>
      <c r="D122" s="41"/>
      <c r="E122" s="41">
        <v>2</v>
      </c>
      <c r="F122" s="41">
        <v>9</v>
      </c>
      <c r="G122" s="41">
        <v>6</v>
      </c>
      <c r="H122" s="88"/>
      <c r="I122" s="88"/>
      <c r="M122" s="93"/>
    </row>
    <row r="123" spans="1:13" ht="29.25" customHeight="1">
      <c r="A123" s="41"/>
      <c r="B123" s="141" t="s">
        <v>281</v>
      </c>
      <c r="C123" s="141"/>
      <c r="D123" s="41"/>
      <c r="E123" s="41"/>
      <c r="F123" s="41"/>
      <c r="G123" s="5"/>
      <c r="H123" s="88"/>
      <c r="I123" s="88"/>
      <c r="M123" s="93"/>
    </row>
    <row r="124" spans="1:13" ht="27.75" customHeight="1">
      <c r="A124" s="142"/>
      <c r="B124" s="143" t="s">
        <v>282</v>
      </c>
      <c r="C124" s="144"/>
      <c r="D124" s="145"/>
      <c r="E124" s="120">
        <v>2</v>
      </c>
      <c r="F124" s="120">
        <v>9</v>
      </c>
      <c r="G124" s="140">
        <v>7</v>
      </c>
      <c r="H124" s="139">
        <f>H64-H65+H89-H90+H119-H120+H121-H122</f>
        <v>16921280</v>
      </c>
      <c r="I124" s="139">
        <f>I64-I65+I89-I90+I119-I120+I121-I122</f>
        <v>15948676</v>
      </c>
      <c r="M124" s="93"/>
    </row>
    <row r="125" spans="1:13" ht="15.75" customHeight="1">
      <c r="A125" s="142"/>
      <c r="B125" s="146" t="s">
        <v>283</v>
      </c>
      <c r="C125" s="147"/>
      <c r="D125" s="145"/>
      <c r="E125" s="120"/>
      <c r="F125" s="120"/>
      <c r="G125" s="140"/>
      <c r="H125" s="139"/>
      <c r="I125" s="139"/>
      <c r="M125" s="93"/>
    </row>
    <row r="126" spans="1:13" ht="27.75" customHeight="1">
      <c r="A126" s="142"/>
      <c r="B126" s="143" t="s">
        <v>284</v>
      </c>
      <c r="C126" s="144"/>
      <c r="D126" s="145"/>
      <c r="E126" s="120">
        <v>2</v>
      </c>
      <c r="F126" s="120">
        <v>9</v>
      </c>
      <c r="G126" s="120">
        <v>8</v>
      </c>
      <c r="H126" s="139"/>
      <c r="I126" s="139"/>
      <c r="M126" s="93"/>
    </row>
    <row r="127" spans="1:13" ht="15.75" customHeight="1">
      <c r="A127" s="142"/>
      <c r="B127" s="148" t="s">
        <v>285</v>
      </c>
      <c r="C127" s="149"/>
      <c r="D127" s="145"/>
      <c r="E127" s="120"/>
      <c r="F127" s="120"/>
      <c r="G127" s="120"/>
      <c r="H127" s="139"/>
      <c r="I127" s="139"/>
      <c r="M127" s="93"/>
    </row>
    <row r="128" spans="1:13" ht="28.5" customHeight="1">
      <c r="A128" s="41"/>
      <c r="B128" s="150" t="s">
        <v>286</v>
      </c>
      <c r="C128" s="150"/>
      <c r="D128" s="41"/>
      <c r="E128" s="41"/>
      <c r="F128" s="41"/>
      <c r="G128" s="5"/>
      <c r="H128" s="88"/>
      <c r="I128" s="88"/>
      <c r="M128" s="93"/>
    </row>
    <row r="129" spans="1:13" ht="17.25" customHeight="1">
      <c r="A129" s="41" t="s">
        <v>287</v>
      </c>
      <c r="B129" s="138" t="s">
        <v>288</v>
      </c>
      <c r="C129" s="138"/>
      <c r="D129" s="41"/>
      <c r="E129" s="41">
        <v>2</v>
      </c>
      <c r="F129" s="41">
        <v>9</v>
      </c>
      <c r="G129" s="41">
        <v>9</v>
      </c>
      <c r="H129" s="88">
        <v>123602</v>
      </c>
      <c r="I129" s="88">
        <v>77035</v>
      </c>
      <c r="M129" s="93"/>
    </row>
    <row r="130" spans="1:13" ht="18.75" customHeight="1">
      <c r="A130" s="41" t="s">
        <v>289</v>
      </c>
      <c r="B130" s="138" t="s">
        <v>290</v>
      </c>
      <c r="C130" s="138"/>
      <c r="D130" s="41"/>
      <c r="E130" s="41">
        <v>3</v>
      </c>
      <c r="F130" s="41">
        <v>0</v>
      </c>
      <c r="G130" s="41">
        <v>0</v>
      </c>
      <c r="H130" s="88"/>
      <c r="I130" s="88"/>
      <c r="M130" s="93"/>
    </row>
    <row r="131" spans="1:13" ht="15" customHeight="1">
      <c r="A131" s="41" t="s">
        <v>289</v>
      </c>
      <c r="B131" s="138" t="s">
        <v>291</v>
      </c>
      <c r="C131" s="138"/>
      <c r="D131" s="41"/>
      <c r="E131" s="41">
        <v>3</v>
      </c>
      <c r="F131" s="41">
        <v>0</v>
      </c>
      <c r="G131" s="41">
        <v>1</v>
      </c>
      <c r="H131" s="88"/>
      <c r="I131" s="88"/>
      <c r="M131" s="93"/>
    </row>
    <row r="132" spans="1:13" ht="27" customHeight="1">
      <c r="A132" s="41"/>
      <c r="B132" s="138" t="s">
        <v>292</v>
      </c>
      <c r="C132" s="138"/>
      <c r="D132" s="41"/>
      <c r="E132" s="41"/>
      <c r="F132" s="5"/>
      <c r="G132" s="5"/>
      <c r="H132" s="88"/>
      <c r="I132" s="88"/>
      <c r="M132" s="93"/>
    </row>
    <row r="133" spans="1:13" ht="27.75" customHeight="1">
      <c r="A133" s="41"/>
      <c r="B133" s="119" t="s">
        <v>54</v>
      </c>
      <c r="C133" s="119"/>
      <c r="D133" s="41"/>
      <c r="E133" s="41">
        <v>3</v>
      </c>
      <c r="F133" s="41">
        <v>0</v>
      </c>
      <c r="G133" s="41">
        <v>2</v>
      </c>
      <c r="H133" s="98">
        <f>H124-H126-H129-H130+H131</f>
        <v>16797678</v>
      </c>
      <c r="I133" s="98">
        <f>I124-I126-I129-I130+I131</f>
        <v>15871641</v>
      </c>
      <c r="M133" s="93"/>
    </row>
    <row r="134" spans="1:13" ht="27.75" customHeight="1">
      <c r="A134" s="41"/>
      <c r="B134" s="119" t="s">
        <v>55</v>
      </c>
      <c r="C134" s="119"/>
      <c r="D134" s="41"/>
      <c r="E134" s="41">
        <v>3</v>
      </c>
      <c r="F134" s="41">
        <v>0</v>
      </c>
      <c r="G134" s="41">
        <v>3</v>
      </c>
      <c r="H134" s="98"/>
      <c r="I134" s="98"/>
      <c r="M134" s="93"/>
    </row>
    <row r="135" spans="1:13" ht="27" customHeight="1">
      <c r="A135" s="41"/>
      <c r="B135" s="138" t="s">
        <v>293</v>
      </c>
      <c r="C135" s="138"/>
      <c r="D135" s="41"/>
      <c r="E135" s="41"/>
      <c r="F135" s="41"/>
      <c r="G135" s="41"/>
      <c r="H135" s="88"/>
      <c r="I135" s="88"/>
      <c r="M135" s="93"/>
    </row>
    <row r="136" spans="1:13" ht="52.5" customHeight="1">
      <c r="A136" s="41" t="s">
        <v>294</v>
      </c>
      <c r="B136" s="138" t="s">
        <v>295</v>
      </c>
      <c r="C136" s="138"/>
      <c r="D136" s="41"/>
      <c r="E136" s="41">
        <v>3</v>
      </c>
      <c r="F136" s="41">
        <v>0</v>
      </c>
      <c r="G136" s="41">
        <v>4</v>
      </c>
      <c r="H136" s="88"/>
      <c r="I136" s="88"/>
      <c r="M136" s="93"/>
    </row>
    <row r="137" spans="1:13" ht="53.25" customHeight="1">
      <c r="A137" s="41" t="s">
        <v>296</v>
      </c>
      <c r="B137" s="138" t="s">
        <v>297</v>
      </c>
      <c r="C137" s="138"/>
      <c r="D137" s="41"/>
      <c r="E137" s="41">
        <v>3</v>
      </c>
      <c r="F137" s="41">
        <v>0</v>
      </c>
      <c r="G137" s="41">
        <v>5</v>
      </c>
      <c r="H137" s="88"/>
      <c r="I137" s="88"/>
      <c r="M137" s="93"/>
    </row>
    <row r="138" spans="1:13" ht="29.25" customHeight="1">
      <c r="A138" s="41"/>
      <c r="B138" s="119" t="s">
        <v>56</v>
      </c>
      <c r="C138" s="119"/>
      <c r="D138" s="41"/>
      <c r="E138" s="41">
        <v>3</v>
      </c>
      <c r="F138" s="41">
        <v>0</v>
      </c>
      <c r="G138" s="41">
        <v>6</v>
      </c>
      <c r="H138" s="98"/>
      <c r="I138" s="98"/>
      <c r="M138" s="93"/>
    </row>
    <row r="139" spans="1:13" ht="27.75" customHeight="1">
      <c r="A139" s="41"/>
      <c r="B139" s="119" t="s">
        <v>57</v>
      </c>
      <c r="C139" s="119"/>
      <c r="D139" s="41"/>
      <c r="E139" s="41">
        <v>3</v>
      </c>
      <c r="F139" s="41">
        <v>0</v>
      </c>
      <c r="G139" s="41">
        <v>7</v>
      </c>
      <c r="H139" s="98"/>
      <c r="I139" s="98"/>
      <c r="M139" s="93"/>
    </row>
    <row r="140" spans="1:13" ht="20.25" customHeight="1">
      <c r="A140" s="41" t="s">
        <v>298</v>
      </c>
      <c r="B140" s="138" t="s">
        <v>299</v>
      </c>
      <c r="C140" s="138"/>
      <c r="D140" s="41"/>
      <c r="E140" s="41">
        <v>3</v>
      </c>
      <c r="F140" s="41">
        <v>0</v>
      </c>
      <c r="G140" s="41">
        <v>8</v>
      </c>
      <c r="H140" s="88"/>
      <c r="I140" s="88"/>
      <c r="M140" s="93"/>
    </row>
    <row r="141" spans="1:13" ht="30" customHeight="1">
      <c r="A141" s="41"/>
      <c r="B141" s="119" t="s">
        <v>58</v>
      </c>
      <c r="C141" s="119"/>
      <c r="D141" s="41"/>
      <c r="E141" s="41">
        <v>3</v>
      </c>
      <c r="F141" s="41">
        <v>0</v>
      </c>
      <c r="G141" s="41">
        <v>9</v>
      </c>
      <c r="H141" s="98"/>
      <c r="I141" s="98"/>
      <c r="M141" s="93"/>
    </row>
    <row r="142" spans="1:13" ht="28.5" customHeight="1">
      <c r="A142" s="41"/>
      <c r="B142" s="119" t="s">
        <v>59</v>
      </c>
      <c r="C142" s="119"/>
      <c r="D142" s="41"/>
      <c r="E142" s="41">
        <v>3</v>
      </c>
      <c r="F142" s="41">
        <v>1</v>
      </c>
      <c r="G142" s="41">
        <v>0</v>
      </c>
      <c r="H142" s="98"/>
      <c r="I142" s="98"/>
      <c r="M142" s="93"/>
    </row>
    <row r="143" spans="1:13" ht="16.5" customHeight="1">
      <c r="A143" s="41"/>
      <c r="B143" s="138" t="s">
        <v>300</v>
      </c>
      <c r="C143" s="138"/>
      <c r="D143" s="41"/>
      <c r="E143" s="41"/>
      <c r="F143" s="41"/>
      <c r="G143" s="41"/>
      <c r="H143" s="88"/>
      <c r="I143" s="88"/>
      <c r="M143" s="93"/>
    </row>
    <row r="144" spans="1:13" ht="16.5" customHeight="1">
      <c r="A144" s="41"/>
      <c r="B144" s="119" t="s">
        <v>60</v>
      </c>
      <c r="C144" s="119"/>
      <c r="D144" s="41"/>
      <c r="E144" s="41">
        <v>3</v>
      </c>
      <c r="F144" s="41">
        <v>1</v>
      </c>
      <c r="G144" s="41">
        <v>1</v>
      </c>
      <c r="H144" s="98">
        <f>H133</f>
        <v>16797678</v>
      </c>
      <c r="I144" s="98">
        <f>I133</f>
        <v>15871641</v>
      </c>
      <c r="M144" s="93"/>
    </row>
    <row r="145" spans="1:13" ht="26.25" customHeight="1">
      <c r="A145" s="41"/>
      <c r="B145" s="119" t="s">
        <v>61</v>
      </c>
      <c r="C145" s="119"/>
      <c r="D145" s="41"/>
      <c r="E145" s="41">
        <v>3</v>
      </c>
      <c r="F145" s="41">
        <v>1</v>
      </c>
      <c r="G145" s="41">
        <v>2</v>
      </c>
      <c r="H145" s="98"/>
      <c r="I145" s="98"/>
      <c r="M145" s="93"/>
    </row>
    <row r="146" spans="1:13" ht="27" customHeight="1">
      <c r="A146" s="41">
        <v>723</v>
      </c>
      <c r="B146" s="138" t="s">
        <v>301</v>
      </c>
      <c r="C146" s="138"/>
      <c r="D146" s="41"/>
      <c r="E146" s="41">
        <v>3</v>
      </c>
      <c r="F146" s="41">
        <v>1</v>
      </c>
      <c r="G146" s="41">
        <v>3</v>
      </c>
      <c r="H146" s="88"/>
      <c r="I146" s="88"/>
      <c r="M146" s="93"/>
    </row>
    <row r="147" spans="1:13" ht="12.75">
      <c r="A147" s="45"/>
      <c r="B147" s="46"/>
      <c r="C147" s="46"/>
      <c r="D147" s="45"/>
      <c r="E147" s="45"/>
      <c r="F147" s="45"/>
      <c r="G147" s="45"/>
      <c r="H147" s="89"/>
      <c r="I147" s="89"/>
      <c r="M147" s="93"/>
    </row>
    <row r="148" spans="1:13" ht="27.75" customHeight="1">
      <c r="A148" s="41"/>
      <c r="B148" s="119" t="s">
        <v>302</v>
      </c>
      <c r="C148" s="119"/>
      <c r="D148" s="41"/>
      <c r="E148" s="41"/>
      <c r="F148" s="41"/>
      <c r="G148" s="41"/>
      <c r="H148" s="98"/>
      <c r="I148" s="98"/>
      <c r="M148" s="93"/>
    </row>
    <row r="149" spans="1:13" ht="26.25" customHeight="1">
      <c r="A149" s="41"/>
      <c r="B149" s="138" t="s">
        <v>303</v>
      </c>
      <c r="C149" s="138"/>
      <c r="D149" s="41"/>
      <c r="E149" s="41">
        <v>3</v>
      </c>
      <c r="F149" s="41">
        <v>1</v>
      </c>
      <c r="G149" s="41">
        <v>4</v>
      </c>
      <c r="H149" s="88"/>
      <c r="I149" s="88"/>
      <c r="M149" s="93"/>
    </row>
    <row r="150" spans="1:13" ht="26.25" customHeight="1">
      <c r="A150" s="41"/>
      <c r="B150" s="138" t="s">
        <v>304</v>
      </c>
      <c r="C150" s="138"/>
      <c r="D150" s="41"/>
      <c r="E150" s="41">
        <v>3</v>
      </c>
      <c r="F150" s="41">
        <v>1</v>
      </c>
      <c r="G150" s="41">
        <v>5</v>
      </c>
      <c r="H150" s="88"/>
      <c r="I150" s="88"/>
      <c r="M150" s="93"/>
    </row>
    <row r="151" spans="1:13" ht="38.25" customHeight="1">
      <c r="A151" s="41"/>
      <c r="B151" s="138" t="s">
        <v>305</v>
      </c>
      <c r="C151" s="138"/>
      <c r="D151" s="41"/>
      <c r="E151" s="41">
        <v>3</v>
      </c>
      <c r="F151" s="41">
        <v>1</v>
      </c>
      <c r="G151" s="41">
        <v>6</v>
      </c>
      <c r="H151" s="88"/>
      <c r="I151" s="88"/>
      <c r="M151" s="93"/>
    </row>
    <row r="152" spans="1:13" ht="29.25" customHeight="1">
      <c r="A152" s="41"/>
      <c r="B152" s="138" t="s">
        <v>306</v>
      </c>
      <c r="C152" s="138"/>
      <c r="D152" s="41"/>
      <c r="E152" s="41">
        <v>3</v>
      </c>
      <c r="F152" s="41">
        <v>1</v>
      </c>
      <c r="G152" s="41">
        <v>7</v>
      </c>
      <c r="H152" s="88"/>
      <c r="I152" s="88"/>
      <c r="M152" s="93"/>
    </row>
    <row r="153" spans="1:13" ht="27.75" customHeight="1">
      <c r="A153" s="41"/>
      <c r="B153" s="138" t="s">
        <v>307</v>
      </c>
      <c r="C153" s="138"/>
      <c r="D153" s="41"/>
      <c r="E153" s="41">
        <v>3</v>
      </c>
      <c r="F153" s="41">
        <v>1</v>
      </c>
      <c r="G153" s="41">
        <v>8</v>
      </c>
      <c r="H153" s="88"/>
      <c r="I153" s="88"/>
      <c r="M153" s="93"/>
    </row>
    <row r="154" spans="1:13" ht="27.75" customHeight="1">
      <c r="A154" s="41"/>
      <c r="B154" s="138" t="s">
        <v>308</v>
      </c>
      <c r="C154" s="138"/>
      <c r="D154" s="41"/>
      <c r="E154" s="41">
        <v>3</v>
      </c>
      <c r="F154" s="41">
        <v>1</v>
      </c>
      <c r="G154" s="41">
        <v>9</v>
      </c>
      <c r="H154" s="88"/>
      <c r="I154" s="88"/>
      <c r="M154" s="93"/>
    </row>
    <row r="155" spans="1:13" ht="27.75" customHeight="1">
      <c r="A155" s="41"/>
      <c r="B155" s="138" t="s">
        <v>309</v>
      </c>
      <c r="C155" s="138"/>
      <c r="D155" s="41"/>
      <c r="E155" s="41">
        <v>3</v>
      </c>
      <c r="F155" s="41">
        <v>2</v>
      </c>
      <c r="G155" s="41">
        <v>0</v>
      </c>
      <c r="H155" s="88"/>
      <c r="I155" s="88"/>
      <c r="M155" s="93"/>
    </row>
    <row r="156" spans="1:13" ht="31.5" customHeight="1">
      <c r="A156" s="41"/>
      <c r="B156" s="138" t="s">
        <v>310</v>
      </c>
      <c r="C156" s="138"/>
      <c r="D156" s="41"/>
      <c r="E156" s="41">
        <v>3</v>
      </c>
      <c r="F156" s="41">
        <v>2</v>
      </c>
      <c r="G156" s="41">
        <v>1</v>
      </c>
      <c r="H156" s="88"/>
      <c r="I156" s="88"/>
      <c r="M156" s="93"/>
    </row>
    <row r="157" spans="1:13" ht="39.75" customHeight="1">
      <c r="A157" s="41"/>
      <c r="B157" s="138" t="s">
        <v>311</v>
      </c>
      <c r="C157" s="138"/>
      <c r="D157" s="41"/>
      <c r="E157" s="41">
        <v>3</v>
      </c>
      <c r="F157" s="41">
        <v>2</v>
      </c>
      <c r="G157" s="41">
        <v>2</v>
      </c>
      <c r="H157" s="88"/>
      <c r="I157" s="88"/>
      <c r="M157" s="93"/>
    </row>
    <row r="158" spans="1:13" ht="29.25" customHeight="1">
      <c r="A158" s="41"/>
      <c r="B158" s="138" t="s">
        <v>312</v>
      </c>
      <c r="C158" s="138"/>
      <c r="D158" s="41"/>
      <c r="E158" s="41">
        <v>3</v>
      </c>
      <c r="F158" s="41">
        <v>2</v>
      </c>
      <c r="G158" s="41">
        <v>3</v>
      </c>
      <c r="H158" s="88"/>
      <c r="I158" s="88"/>
      <c r="M158" s="93"/>
    </row>
    <row r="159" spans="1:13" ht="28.5" customHeight="1">
      <c r="A159" s="41"/>
      <c r="B159" s="138" t="s">
        <v>313</v>
      </c>
      <c r="C159" s="138"/>
      <c r="D159" s="41"/>
      <c r="E159" s="41">
        <v>3</v>
      </c>
      <c r="F159" s="41">
        <v>2</v>
      </c>
      <c r="G159" s="41">
        <v>4</v>
      </c>
      <c r="H159" s="88"/>
      <c r="I159" s="88"/>
      <c r="M159" s="93"/>
    </row>
    <row r="160" spans="1:13" ht="28.5" customHeight="1">
      <c r="A160" s="41"/>
      <c r="B160" s="138" t="s">
        <v>314</v>
      </c>
      <c r="C160" s="138"/>
      <c r="D160" s="41"/>
      <c r="E160" s="41">
        <v>3</v>
      </c>
      <c r="F160" s="41">
        <v>2</v>
      </c>
      <c r="G160" s="41">
        <v>5</v>
      </c>
      <c r="H160" s="88"/>
      <c r="I160" s="88"/>
      <c r="M160" s="93"/>
    </row>
    <row r="161" spans="1:13" ht="27.75" customHeight="1">
      <c r="A161" s="41"/>
      <c r="B161" s="138" t="s">
        <v>315</v>
      </c>
      <c r="C161" s="138"/>
      <c r="D161" s="41"/>
      <c r="E161" s="41">
        <v>3</v>
      </c>
      <c r="F161" s="41">
        <v>2</v>
      </c>
      <c r="G161" s="41">
        <v>6</v>
      </c>
      <c r="H161" s="88"/>
      <c r="I161" s="88"/>
      <c r="M161" s="93"/>
    </row>
    <row r="162" spans="1:13" ht="29.25" customHeight="1">
      <c r="A162" s="41"/>
      <c r="B162" s="119" t="s">
        <v>62</v>
      </c>
      <c r="C162" s="119"/>
      <c r="D162" s="41"/>
      <c r="E162" s="41">
        <v>3</v>
      </c>
      <c r="F162" s="41">
        <v>2</v>
      </c>
      <c r="G162" s="41">
        <v>7</v>
      </c>
      <c r="H162" s="98"/>
      <c r="I162" s="98"/>
      <c r="M162" s="93"/>
    </row>
    <row r="163" spans="1:13" ht="29.25" customHeight="1">
      <c r="A163" s="41"/>
      <c r="B163" s="119" t="s">
        <v>63</v>
      </c>
      <c r="C163" s="119"/>
      <c r="D163" s="41"/>
      <c r="E163" s="41">
        <v>3</v>
      </c>
      <c r="F163" s="41">
        <v>2</v>
      </c>
      <c r="G163" s="41">
        <v>8</v>
      </c>
      <c r="H163" s="99"/>
      <c r="I163" s="99"/>
      <c r="M163" s="93"/>
    </row>
    <row r="164" spans="1:13" ht="27.75" customHeight="1">
      <c r="A164" s="41" t="s">
        <v>316</v>
      </c>
      <c r="B164" s="138" t="s">
        <v>317</v>
      </c>
      <c r="C164" s="138"/>
      <c r="D164" s="41"/>
      <c r="E164" s="41">
        <v>3</v>
      </c>
      <c r="F164" s="41">
        <v>2</v>
      </c>
      <c r="G164" s="41">
        <v>9</v>
      </c>
      <c r="H164" s="88"/>
      <c r="I164" s="88"/>
      <c r="M164" s="93"/>
    </row>
    <row r="165" spans="1:13" ht="33" customHeight="1">
      <c r="A165" s="41"/>
      <c r="B165" s="119" t="s">
        <v>64</v>
      </c>
      <c r="C165" s="119"/>
      <c r="D165" s="41"/>
      <c r="E165" s="41">
        <v>3</v>
      </c>
      <c r="F165" s="41">
        <v>3</v>
      </c>
      <c r="G165" s="41">
        <v>0</v>
      </c>
      <c r="H165" s="98"/>
      <c r="I165" s="98"/>
      <c r="K165" s="93"/>
      <c r="M165" s="93"/>
    </row>
    <row r="166" spans="1:13" ht="27.75" customHeight="1">
      <c r="A166" s="41"/>
      <c r="B166" s="119" t="s">
        <v>65</v>
      </c>
      <c r="C166" s="119"/>
      <c r="D166" s="41"/>
      <c r="E166" s="41">
        <v>3</v>
      </c>
      <c r="F166" s="41">
        <v>3</v>
      </c>
      <c r="G166" s="41">
        <v>1</v>
      </c>
      <c r="H166" s="98"/>
      <c r="I166" s="98"/>
      <c r="M166" s="93"/>
    </row>
    <row r="167" spans="1:13" ht="12.75">
      <c r="A167" s="45"/>
      <c r="B167" s="46"/>
      <c r="C167" s="46"/>
      <c r="D167" s="45"/>
      <c r="E167" s="45"/>
      <c r="F167" s="45"/>
      <c r="G167" s="45"/>
      <c r="H167" s="89"/>
      <c r="I167" s="89"/>
      <c r="M167" s="93"/>
    </row>
    <row r="168" spans="1:13" ht="27.75" customHeight="1">
      <c r="A168" s="41"/>
      <c r="B168" s="119" t="s">
        <v>66</v>
      </c>
      <c r="C168" s="119"/>
      <c r="D168" s="41"/>
      <c r="E168" s="41">
        <v>3</v>
      </c>
      <c r="F168" s="41">
        <v>3</v>
      </c>
      <c r="G168" s="41">
        <v>2</v>
      </c>
      <c r="H168" s="98">
        <f>H144</f>
        <v>16797678</v>
      </c>
      <c r="I168" s="98">
        <f>I144</f>
        <v>15871641</v>
      </c>
      <c r="M168" s="93"/>
    </row>
    <row r="169" spans="1:13" ht="28.5" customHeight="1">
      <c r="A169" s="41"/>
      <c r="B169" s="119" t="s">
        <v>67</v>
      </c>
      <c r="C169" s="119"/>
      <c r="D169" s="41"/>
      <c r="E169" s="41">
        <v>3</v>
      </c>
      <c r="F169" s="41">
        <v>3</v>
      </c>
      <c r="G169" s="41">
        <v>3</v>
      </c>
      <c r="H169" s="98"/>
      <c r="I169" s="98"/>
      <c r="M169" s="93"/>
    </row>
    <row r="170" spans="1:13" ht="12.75">
      <c r="A170" s="45"/>
      <c r="B170" s="46"/>
      <c r="C170" s="46"/>
      <c r="D170" s="45"/>
      <c r="E170" s="45"/>
      <c r="F170" s="45"/>
      <c r="G170" s="45"/>
      <c r="H170" s="89"/>
      <c r="I170" s="89"/>
      <c r="M170" s="93"/>
    </row>
    <row r="171" spans="1:13" ht="27.75" customHeight="1">
      <c r="A171" s="41"/>
      <c r="B171" s="138" t="s">
        <v>318</v>
      </c>
      <c r="C171" s="138"/>
      <c r="D171" s="41"/>
      <c r="E171" s="41">
        <v>3</v>
      </c>
      <c r="F171" s="41">
        <v>3</v>
      </c>
      <c r="G171" s="41">
        <v>4</v>
      </c>
      <c r="H171" s="88">
        <v>16797678</v>
      </c>
      <c r="I171" s="88">
        <v>15871641</v>
      </c>
      <c r="M171" s="93"/>
    </row>
    <row r="172" spans="1:13" ht="12.75">
      <c r="A172" s="41"/>
      <c r="B172" s="138" t="s">
        <v>319</v>
      </c>
      <c r="C172" s="138"/>
      <c r="D172" s="41"/>
      <c r="E172" s="41">
        <v>3</v>
      </c>
      <c r="F172" s="41">
        <v>3</v>
      </c>
      <c r="G172" s="41">
        <v>5</v>
      </c>
      <c r="H172" s="88">
        <v>15668017</v>
      </c>
      <c r="I172" s="88">
        <v>14804257</v>
      </c>
      <c r="M172" s="93"/>
    </row>
    <row r="173" spans="1:13" ht="18.75" customHeight="1">
      <c r="A173" s="41"/>
      <c r="B173" s="138" t="s">
        <v>320</v>
      </c>
      <c r="C173" s="138"/>
      <c r="D173" s="41"/>
      <c r="E173" s="41">
        <v>3</v>
      </c>
      <c r="F173" s="41">
        <v>3</v>
      </c>
      <c r="G173" s="41">
        <v>6</v>
      </c>
      <c r="H173" s="88">
        <v>1129661</v>
      </c>
      <c r="I173" s="88">
        <v>1067384</v>
      </c>
      <c r="M173" s="93"/>
    </row>
    <row r="174" spans="1:13" ht="30.75" customHeight="1">
      <c r="A174" s="41"/>
      <c r="B174" s="138" t="s">
        <v>321</v>
      </c>
      <c r="C174" s="138"/>
      <c r="D174" s="41"/>
      <c r="E174" s="41">
        <v>3</v>
      </c>
      <c r="F174" s="41">
        <v>3</v>
      </c>
      <c r="G174" s="41">
        <v>7</v>
      </c>
      <c r="H174" s="88">
        <v>16797678</v>
      </c>
      <c r="I174" s="88">
        <v>15871641</v>
      </c>
      <c r="M174" s="93"/>
    </row>
    <row r="175" spans="1:13" ht="12.75">
      <c r="A175" s="41"/>
      <c r="B175" s="138" t="s">
        <v>319</v>
      </c>
      <c r="C175" s="138"/>
      <c r="D175" s="41"/>
      <c r="E175" s="41">
        <v>3</v>
      </c>
      <c r="F175" s="41">
        <v>3</v>
      </c>
      <c r="G175" s="41">
        <v>8</v>
      </c>
      <c r="H175" s="88">
        <v>15668017</v>
      </c>
      <c r="I175" s="88">
        <v>14804257</v>
      </c>
      <c r="M175" s="93"/>
    </row>
    <row r="176" spans="1:13" ht="12.75">
      <c r="A176" s="41"/>
      <c r="B176" s="138" t="s">
        <v>320</v>
      </c>
      <c r="C176" s="138"/>
      <c r="D176" s="41"/>
      <c r="E176" s="41">
        <v>3</v>
      </c>
      <c r="F176" s="41">
        <v>3</v>
      </c>
      <c r="G176" s="41">
        <v>9</v>
      </c>
      <c r="H176" s="88">
        <v>1129661</v>
      </c>
      <c r="I176" s="88">
        <v>1067384</v>
      </c>
      <c r="M176" s="93"/>
    </row>
    <row r="177" spans="1:13" ht="12.75">
      <c r="A177" s="41"/>
      <c r="B177" s="138" t="s">
        <v>322</v>
      </c>
      <c r="C177" s="138"/>
      <c r="D177" s="41"/>
      <c r="E177" s="41">
        <v>3</v>
      </c>
      <c r="F177" s="41">
        <v>4</v>
      </c>
      <c r="G177" s="41">
        <v>0</v>
      </c>
      <c r="H177" s="88">
        <v>1.77</v>
      </c>
      <c r="I177" s="88">
        <v>1.67</v>
      </c>
      <c r="M177" s="93"/>
    </row>
    <row r="178" spans="1:13" ht="12.75">
      <c r="A178" s="41"/>
      <c r="B178" s="138" t="s">
        <v>323</v>
      </c>
      <c r="C178" s="138"/>
      <c r="D178" s="41"/>
      <c r="E178" s="41">
        <v>3</v>
      </c>
      <c r="F178" s="41">
        <v>4</v>
      </c>
      <c r="G178" s="41">
        <v>1</v>
      </c>
      <c r="H178" s="88">
        <v>1.77</v>
      </c>
      <c r="I178" s="88">
        <v>1.67</v>
      </c>
      <c r="M178" s="93"/>
    </row>
    <row r="179" spans="1:13" ht="12.75">
      <c r="A179" s="41"/>
      <c r="B179" s="138" t="s">
        <v>324</v>
      </c>
      <c r="C179" s="138"/>
      <c r="D179" s="41"/>
      <c r="E179" s="41">
        <v>3</v>
      </c>
      <c r="F179" s="41">
        <v>4</v>
      </c>
      <c r="G179" s="41">
        <v>2</v>
      </c>
      <c r="H179" s="88"/>
      <c r="I179" s="88"/>
      <c r="M179" s="93"/>
    </row>
    <row r="180" spans="1:13" ht="12.75">
      <c r="A180" s="45"/>
      <c r="B180" s="46"/>
      <c r="C180" s="46"/>
      <c r="D180" s="45"/>
      <c r="E180" s="45"/>
      <c r="F180" s="45"/>
      <c r="G180" s="45"/>
      <c r="H180" s="89"/>
      <c r="I180" s="89"/>
      <c r="M180" s="93"/>
    </row>
    <row r="181" spans="1:13" ht="12.75">
      <c r="A181" s="41"/>
      <c r="B181" s="138" t="s">
        <v>325</v>
      </c>
      <c r="C181" s="138"/>
      <c r="D181" s="41"/>
      <c r="E181" s="41"/>
      <c r="F181" s="41"/>
      <c r="G181" s="41"/>
      <c r="H181" s="88"/>
      <c r="I181" s="88"/>
      <c r="M181" s="93"/>
    </row>
    <row r="182" spans="1:13" ht="14.25" customHeight="1">
      <c r="A182" s="41"/>
      <c r="B182" s="138" t="s">
        <v>326</v>
      </c>
      <c r="C182" s="138"/>
      <c r="D182" s="41"/>
      <c r="E182" s="41">
        <v>3</v>
      </c>
      <c r="F182" s="41">
        <v>4</v>
      </c>
      <c r="G182" s="41">
        <v>3</v>
      </c>
      <c r="H182" s="88">
        <v>201</v>
      </c>
      <c r="I182" s="88">
        <v>204</v>
      </c>
      <c r="M182" s="93"/>
    </row>
    <row r="183" spans="1:13" ht="16.5" customHeight="1">
      <c r="A183" s="41"/>
      <c r="B183" s="138" t="s">
        <v>327</v>
      </c>
      <c r="C183" s="138"/>
      <c r="D183" s="41"/>
      <c r="E183" s="41">
        <v>3</v>
      </c>
      <c r="F183" s="41">
        <v>4</v>
      </c>
      <c r="G183" s="41">
        <v>4</v>
      </c>
      <c r="H183" s="88">
        <v>201</v>
      </c>
      <c r="I183" s="88">
        <v>204</v>
      </c>
      <c r="M183" s="93"/>
    </row>
    <row r="184" ht="12.75">
      <c r="M184" s="93"/>
    </row>
    <row r="185" spans="1:13" ht="12.75">
      <c r="A185" s="151" t="s">
        <v>662</v>
      </c>
      <c r="B185" s="151"/>
      <c r="D185" s="32"/>
      <c r="E185" s="32"/>
      <c r="F185" s="32"/>
      <c r="G185" s="32"/>
      <c r="I185" s="47" t="s">
        <v>328</v>
      </c>
      <c r="M185" s="93"/>
    </row>
    <row r="186" spans="1:13" ht="12.75">
      <c r="A186" s="151" t="s">
        <v>671</v>
      </c>
      <c r="B186" s="151"/>
      <c r="D186" s="32"/>
      <c r="E186" s="32"/>
      <c r="F186" s="32"/>
      <c r="G186" s="32"/>
      <c r="H186" s="47" t="s">
        <v>329</v>
      </c>
      <c r="I186" s="29" t="s">
        <v>330</v>
      </c>
      <c r="M186" s="93"/>
    </row>
    <row r="187" ht="12.75">
      <c r="M187" s="93"/>
    </row>
    <row r="192" ht="12.75">
      <c r="I192" s="93"/>
    </row>
    <row r="194" ht="12.75">
      <c r="H194" s="93"/>
    </row>
    <row r="195" ht="12.75">
      <c r="H195" s="93"/>
    </row>
    <row r="196" spans="8:9" ht="12.75">
      <c r="H196" s="93"/>
      <c r="I196" s="93"/>
    </row>
  </sheetData>
  <sheetProtection/>
  <mergeCells count="204">
    <mergeCell ref="B183:C183"/>
    <mergeCell ref="A185:B185"/>
    <mergeCell ref="A186:B186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7" r:id="rId1"/>
  <rowBreaks count="1" manualBreakCount="1">
    <brk id="1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="130" zoomScaleSheetLayoutView="130" zoomScalePageLayoutView="0" workbookViewId="0" topLeftCell="A105">
      <selection activeCell="J166" sqref="J166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1" width="9.125" style="29" customWidth="1"/>
    <col min="12" max="12" width="10.875" style="29" customWidth="1"/>
    <col min="13" max="13" width="14.625" style="29" customWidth="1"/>
    <col min="14" max="14" width="11.375" style="29" bestFit="1" customWidth="1"/>
    <col min="15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65" t="str">
        <f>OP!B6</f>
        <v>Tvornica cementa Kakanj d.d. Kakanj</v>
      </c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79" t="s">
        <v>174</v>
      </c>
      <c r="B4" s="165" t="str">
        <f>OP!B7</f>
        <v>Selima ef.Merdanovića br.146</v>
      </c>
      <c r="C4" s="165"/>
      <c r="D4" s="165"/>
      <c r="E4" s="165"/>
      <c r="F4" s="165"/>
      <c r="G4" s="165"/>
      <c r="H4" s="165"/>
      <c r="I4" s="165"/>
      <c r="J4" s="165"/>
    </row>
    <row r="5" spans="1:10" ht="12.75">
      <c r="A5" s="79" t="s">
        <v>175</v>
      </c>
      <c r="B5" s="166" t="str">
        <f>'BU'!B5</f>
        <v>23.51</v>
      </c>
      <c r="C5" s="167"/>
      <c r="D5" s="167"/>
      <c r="E5" s="167"/>
      <c r="F5" s="167"/>
      <c r="G5" s="167"/>
      <c r="H5" s="167"/>
      <c r="I5" s="167"/>
      <c r="J5" s="168"/>
    </row>
    <row r="6" spans="1:10" ht="12.75">
      <c r="A6" s="79" t="s">
        <v>176</v>
      </c>
      <c r="B6" s="166">
        <f>'BU'!B6</f>
        <v>4218003250008</v>
      </c>
      <c r="C6" s="167"/>
      <c r="D6" s="167"/>
      <c r="E6" s="167"/>
      <c r="F6" s="167"/>
      <c r="G6" s="167"/>
      <c r="H6" s="167"/>
      <c r="I6" s="167"/>
      <c r="J6" s="168"/>
    </row>
    <row r="7" spans="1:10" ht="12.75">
      <c r="A7" s="79" t="s">
        <v>177</v>
      </c>
      <c r="B7" s="166" t="str">
        <f>'BU'!B7</f>
        <v>U/I-2507/00</v>
      </c>
      <c r="C7" s="167"/>
      <c r="D7" s="167"/>
      <c r="E7" s="167"/>
      <c r="F7" s="167"/>
      <c r="G7" s="167"/>
      <c r="H7" s="167"/>
      <c r="I7" s="167"/>
      <c r="J7" s="168"/>
    </row>
    <row r="8" spans="1:9" ht="12.75">
      <c r="A8" s="80"/>
      <c r="B8" s="45"/>
      <c r="C8" s="45"/>
      <c r="D8" s="45"/>
      <c r="E8" s="45"/>
      <c r="F8" s="45"/>
      <c r="G8" s="45"/>
      <c r="H8" s="159"/>
      <c r="I8" s="159"/>
    </row>
    <row r="9" spans="2:9" ht="12.75">
      <c r="B9" s="45"/>
      <c r="C9" s="45"/>
      <c r="D9" s="45"/>
      <c r="E9" s="45"/>
      <c r="F9" s="45"/>
      <c r="G9" s="45"/>
      <c r="H9" s="159"/>
      <c r="I9" s="159"/>
    </row>
    <row r="11" spans="1:10" ht="14.25" thickBot="1">
      <c r="A11" s="163" t="s">
        <v>151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.75" customHeight="1" thickTop="1">
      <c r="A12" s="48"/>
      <c r="B12" s="48"/>
      <c r="C12" s="164"/>
      <c r="D12" s="164"/>
      <c r="E12" s="164"/>
      <c r="F12" s="164"/>
      <c r="G12" s="164"/>
      <c r="H12" s="164"/>
      <c r="I12" s="48"/>
      <c r="J12" s="48"/>
    </row>
    <row r="13" ht="12.75">
      <c r="J13" s="29" t="s">
        <v>333</v>
      </c>
    </row>
    <row r="14" spans="1:10" ht="12.75" customHeight="1">
      <c r="A14" s="152" t="s">
        <v>114</v>
      </c>
      <c r="B14" s="122" t="s">
        <v>179</v>
      </c>
      <c r="C14" s="152" t="s">
        <v>180</v>
      </c>
      <c r="D14" s="129" t="s">
        <v>164</v>
      </c>
      <c r="E14" s="171"/>
      <c r="F14" s="172"/>
      <c r="G14" s="129" t="s">
        <v>334</v>
      </c>
      <c r="H14" s="129"/>
      <c r="I14" s="129"/>
      <c r="J14" s="49" t="s">
        <v>334</v>
      </c>
    </row>
    <row r="15" spans="1:10" ht="12.75" customHeight="1">
      <c r="A15" s="153"/>
      <c r="B15" s="124"/>
      <c r="C15" s="169"/>
      <c r="D15" s="136" t="s">
        <v>182</v>
      </c>
      <c r="E15" s="175"/>
      <c r="F15" s="176"/>
      <c r="G15" s="136" t="s">
        <v>335</v>
      </c>
      <c r="H15" s="136"/>
      <c r="I15" s="136"/>
      <c r="J15" s="50" t="s">
        <v>336</v>
      </c>
    </row>
    <row r="16" spans="1:10" ht="12.75">
      <c r="A16" s="180"/>
      <c r="B16" s="124"/>
      <c r="C16" s="169"/>
      <c r="D16" s="106"/>
      <c r="E16" s="175"/>
      <c r="F16" s="176"/>
      <c r="G16" s="106"/>
      <c r="H16" s="106"/>
      <c r="I16" s="106"/>
      <c r="J16" s="50" t="s">
        <v>337</v>
      </c>
    </row>
    <row r="17" spans="1:10" ht="12.75">
      <c r="A17" s="180"/>
      <c r="B17" s="124"/>
      <c r="C17" s="169"/>
      <c r="D17" s="106"/>
      <c r="E17" s="175"/>
      <c r="F17" s="176"/>
      <c r="G17" s="109"/>
      <c r="H17" s="109"/>
      <c r="I17" s="109"/>
      <c r="J17" s="51"/>
    </row>
    <row r="18" spans="1:10" ht="25.5">
      <c r="A18" s="181"/>
      <c r="B18" s="126"/>
      <c r="C18" s="170"/>
      <c r="D18" s="109"/>
      <c r="E18" s="173"/>
      <c r="F18" s="174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18">
        <v>4</v>
      </c>
      <c r="E19" s="118"/>
      <c r="F19" s="118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20"/>
      <c r="E20" s="120"/>
      <c r="F20" s="120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8">
        <f>G22+G28+G34+G35+G40+G41+G50+G53</f>
        <v>344473402</v>
      </c>
      <c r="H21" s="98">
        <f>H22+H28+H34+H35+H40+H41+H50+H53</f>
        <v>237249689</v>
      </c>
      <c r="I21" s="98">
        <f>I22+I28+I34+I35+I40+I41+I50+I53</f>
        <v>107223713</v>
      </c>
      <c r="J21" s="98">
        <v>105374816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8">
        <f>G23+G24+G25+G26+G27</f>
        <v>2564802</v>
      </c>
      <c r="H22" s="98">
        <f>H23+H24+H25+H26+H27</f>
        <v>2296264</v>
      </c>
      <c r="I22" s="98">
        <f>I23+I24+I25+I26+I27</f>
        <v>268538</v>
      </c>
      <c r="J22" s="98">
        <v>194149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185698</v>
      </c>
      <c r="I24" s="88">
        <f aca="true" t="shared" si="0" ref="I24:I31">G24-H24</f>
        <v>122802</v>
      </c>
      <c r="J24" s="88">
        <v>132964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2256302</v>
      </c>
      <c r="H26" s="88">
        <v>2110566</v>
      </c>
      <c r="I26" s="88">
        <f t="shared" si="0"/>
        <v>145736</v>
      </c>
      <c r="J26" s="88">
        <v>61185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98"/>
      <c r="H27" s="9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8">
        <f>G29+G30+G31+G32+G33</f>
        <v>317065605</v>
      </c>
      <c r="H28" s="98">
        <f>H29+H30+H31+H32+H33</f>
        <v>234852082</v>
      </c>
      <c r="I28" s="98">
        <f>I29+I30+I31+I32+I33</f>
        <v>82213523</v>
      </c>
      <c r="J28" s="98">
        <v>80363995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7447995</v>
      </c>
      <c r="H29" s="88"/>
      <c r="I29" s="88">
        <f t="shared" si="0"/>
        <v>7447995</v>
      </c>
      <c r="J29" s="88">
        <v>7447995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153149116</v>
      </c>
      <c r="H30" s="88">
        <v>110373229</v>
      </c>
      <c r="I30" s="88">
        <f t="shared" si="0"/>
        <v>42775887</v>
      </c>
      <c r="J30" s="88">
        <v>45136899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148405769</v>
      </c>
      <c r="H31" s="88">
        <v>124478853</v>
      </c>
      <c r="I31" s="88">
        <f t="shared" si="0"/>
        <v>23926916</v>
      </c>
      <c r="J31" s="88">
        <v>23937749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104">
        <v>8062725</v>
      </c>
      <c r="H33" s="104"/>
      <c r="I33" s="104">
        <f>G33-H33</f>
        <v>8062725</v>
      </c>
      <c r="J33" s="88">
        <v>3841352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8"/>
      <c r="H34" s="98"/>
      <c r="I34" s="98"/>
      <c r="J34" s="98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8">
        <f>G36+G37+G38+G39</f>
        <v>0</v>
      </c>
      <c r="H35" s="98">
        <f>H36+H37+H38+H39</f>
        <v>0</v>
      </c>
      <c r="I35" s="98">
        <f>I36+I37+I38+I39</f>
        <v>0</v>
      </c>
      <c r="J35" s="98">
        <v>0</v>
      </c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8"/>
      <c r="H40" s="98"/>
      <c r="I40" s="98"/>
      <c r="J40" s="98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8">
        <f>G42+G43+G44+G45+G46+G47+G48+G49</f>
        <v>24842995</v>
      </c>
      <c r="H41" s="98">
        <f>H42+H43+H44+H45+H46+H47+H48+H49</f>
        <v>101343</v>
      </c>
      <c r="I41" s="98">
        <f>I42+I43+I44+I45+I46+I47+I48+I49</f>
        <v>24741652</v>
      </c>
      <c r="J41" s="98">
        <v>24816672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/>
      <c r="I42" s="88">
        <f>G42-H42</f>
        <v>24447995</v>
      </c>
      <c r="J42" s="88">
        <v>24447995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>
        <v>385000</v>
      </c>
      <c r="H45" s="88">
        <v>101343</v>
      </c>
      <c r="I45" s="88">
        <f>G45-H45</f>
        <v>283657</v>
      </c>
      <c r="J45" s="88">
        <v>358677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98"/>
      <c r="I49" s="88">
        <f>G49-H49</f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88"/>
      <c r="H50" s="88"/>
      <c r="I50" s="88"/>
      <c r="J50" s="98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98"/>
      <c r="H52" s="9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8"/>
      <c r="H53" s="98"/>
      <c r="I53" s="88"/>
      <c r="J53" s="98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8"/>
      <c r="H54" s="98"/>
      <c r="I54" s="88"/>
      <c r="J54" s="98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8">
        <f>G56+G63</f>
        <v>55779604</v>
      </c>
      <c r="H55" s="98">
        <f>H56+H63</f>
        <v>3668501</v>
      </c>
      <c r="I55" s="98">
        <f>I56+I63</f>
        <v>52111103</v>
      </c>
      <c r="J55" s="98">
        <v>55108209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8">
        <f>G57+G58+G59+G60+G61+G62</f>
        <v>12815842</v>
      </c>
      <c r="H56" s="98">
        <f>H57+H58+H59+H60+H61+H62</f>
        <v>2595592</v>
      </c>
      <c r="I56" s="98">
        <f>I57+I58+I59+I60+I61+I62</f>
        <v>10220250</v>
      </c>
      <c r="J56" s="98">
        <v>11882111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7622064</v>
      </c>
      <c r="H57" s="88">
        <v>2595592</v>
      </c>
      <c r="I57" s="88">
        <f>G57-H57</f>
        <v>5026472</v>
      </c>
      <c r="J57" s="88">
        <v>5791571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4785524</v>
      </c>
      <c r="H58" s="88"/>
      <c r="I58" s="88">
        <f>G58-H58</f>
        <v>4785524</v>
      </c>
      <c r="J58" s="88">
        <v>5577249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237654</v>
      </c>
      <c r="H59" s="88"/>
      <c r="I59" s="88">
        <f>G59-H59</f>
        <v>237654</v>
      </c>
      <c r="J59" s="88">
        <v>321834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164197</v>
      </c>
      <c r="H60" s="88"/>
      <c r="I60" s="88">
        <f>G60-H60</f>
        <v>164197</v>
      </c>
      <c r="J60" s="88">
        <v>174604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>
        <v>6403</v>
      </c>
      <c r="H62" s="88"/>
      <c r="I62" s="88">
        <f>G62-H62</f>
        <v>6403</v>
      </c>
      <c r="J62" s="88">
        <v>16853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8">
        <f>G64+G67+G73+G81+G82</f>
        <v>42963762</v>
      </c>
      <c r="H63" s="98">
        <f>H64+H67+H73+H81+H82</f>
        <v>1072909</v>
      </c>
      <c r="I63" s="98">
        <f>I64+I67+I73+I81+I82</f>
        <v>41890853</v>
      </c>
      <c r="J63" s="98">
        <v>43226098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f>G65+G66</f>
        <v>34790659</v>
      </c>
      <c r="H64" s="88">
        <f>H65+H66</f>
        <v>0</v>
      </c>
      <c r="I64" s="88">
        <f>I65+I66</f>
        <v>34790659</v>
      </c>
      <c r="J64" s="88">
        <v>37336736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34790659</v>
      </c>
      <c r="H65" s="88"/>
      <c r="I65" s="88">
        <f>G65-H65</f>
        <v>34790659</v>
      </c>
      <c r="J65" s="88">
        <v>37336736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>
        <f>G66-H66</f>
        <v>0</v>
      </c>
      <c r="J66" s="88">
        <v>0</v>
      </c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f>G68+G69+G70+G71+G72</f>
        <v>7846117</v>
      </c>
      <c r="H67" s="88">
        <f>H68+H69+H70+H71+H72</f>
        <v>1072909</v>
      </c>
      <c r="I67" s="88">
        <f>I68+I69+I70+I71+I72</f>
        <v>6773208</v>
      </c>
      <c r="J67" s="88">
        <v>5644969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3417699</v>
      </c>
      <c r="H68" s="88"/>
      <c r="I68" s="88">
        <f>G68-H68</f>
        <v>3417699</v>
      </c>
      <c r="J68" s="88">
        <v>1909586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4312593</v>
      </c>
      <c r="H69" s="88">
        <v>1072909</v>
      </c>
      <c r="I69" s="88">
        <f>G69-H69</f>
        <v>3239684</v>
      </c>
      <c r="J69" s="88">
        <v>3639393</v>
      </c>
    </row>
    <row r="70" spans="1:14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82</v>
      </c>
      <c r="H70" s="88"/>
      <c r="I70" s="88">
        <f>G70-H70</f>
        <v>82</v>
      </c>
      <c r="J70" s="88">
        <v>82</v>
      </c>
      <c r="N70" s="93"/>
    </row>
    <row r="71" spans="1:14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  <c r="N71" s="93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115743</v>
      </c>
      <c r="H72" s="88"/>
      <c r="I72" s="88">
        <f>G72-H72</f>
        <v>115743</v>
      </c>
      <c r="J72" s="88">
        <v>95908</v>
      </c>
    </row>
    <row r="73" spans="1:13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f>G74+G75+G76+G77+G78+G79+G80</f>
        <v>100000</v>
      </c>
      <c r="H73" s="88">
        <f>H74+H75+H76+H77+H78+H79+H80</f>
        <v>0</v>
      </c>
      <c r="I73" s="88">
        <f>I74+I75+I76+I77+I78+I79+I80</f>
        <v>100000</v>
      </c>
      <c r="J73" s="88">
        <v>80000</v>
      </c>
      <c r="M73" s="93"/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100000</v>
      </c>
      <c r="H77" s="88"/>
      <c r="I77" s="88">
        <f>G77-H77</f>
        <v>100000</v>
      </c>
      <c r="J77" s="88">
        <v>80000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215440</v>
      </c>
      <c r="H81" s="88"/>
      <c r="I81" s="88">
        <f>G81-H81</f>
        <v>215440</v>
      </c>
      <c r="J81" s="88">
        <v>163448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11546</v>
      </c>
      <c r="H82" s="88"/>
      <c r="I82" s="88">
        <f>G82-H82</f>
        <v>11546</v>
      </c>
      <c r="J82" s="88">
        <v>945</v>
      </c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8"/>
      <c r="H83" s="98"/>
      <c r="I83" s="88"/>
      <c r="J83" s="98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8"/>
      <c r="H84" s="98"/>
      <c r="I84" s="88"/>
      <c r="J84" s="98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8">
        <f>G21+G54+G55+G83+G84</f>
        <v>400253006</v>
      </c>
      <c r="H85" s="98">
        <f>H21+H54+H55+H83+H84</f>
        <v>240918190</v>
      </c>
      <c r="I85" s="98">
        <f>I21+I54+I55+I83+I84</f>
        <v>159334816</v>
      </c>
      <c r="J85" s="98">
        <v>160483025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f>G85</f>
        <v>400253006</v>
      </c>
      <c r="H87" s="88">
        <f>H85</f>
        <v>240918190</v>
      </c>
      <c r="I87" s="88">
        <f>I85</f>
        <v>159334816</v>
      </c>
      <c r="J87" s="88">
        <v>160483025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20"/>
      <c r="E89" s="120"/>
      <c r="F89" s="120"/>
      <c r="G89" s="182" t="s">
        <v>501</v>
      </c>
      <c r="H89" s="183"/>
      <c r="I89" s="184"/>
      <c r="J89" s="95" t="s">
        <v>502</v>
      </c>
    </row>
    <row r="90" spans="1:10" ht="13.5">
      <c r="A90" s="56">
        <v>1</v>
      </c>
      <c r="B90" s="56">
        <v>2</v>
      </c>
      <c r="C90" s="56">
        <v>3</v>
      </c>
      <c r="D90" s="177">
        <v>4</v>
      </c>
      <c r="E90" s="178"/>
      <c r="F90" s="179"/>
      <c r="G90" s="182">
        <v>5</v>
      </c>
      <c r="H90" s="185"/>
      <c r="I90" s="186"/>
      <c r="J90" s="95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56">
        <f>G92+G101+G107</f>
        <v>148109538</v>
      </c>
      <c r="H91" s="157"/>
      <c r="I91" s="158"/>
      <c r="J91" s="100">
        <v>147232447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56">
        <v>94765400</v>
      </c>
      <c r="H92" s="157"/>
      <c r="I92" s="158"/>
      <c r="J92" s="100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60">
        <v>94765400</v>
      </c>
      <c r="H93" s="161"/>
      <c r="I93" s="162"/>
      <c r="J93" s="96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60"/>
      <c r="H94" s="161"/>
      <c r="I94" s="162"/>
      <c r="J94" s="96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60"/>
      <c r="H95" s="161"/>
      <c r="I95" s="162"/>
      <c r="J95" s="96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60"/>
      <c r="H96" s="161"/>
      <c r="I96" s="162"/>
      <c r="J96" s="96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60"/>
      <c r="H97" s="161"/>
      <c r="I97" s="162"/>
      <c r="J97" s="96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60"/>
      <c r="H98" s="161"/>
      <c r="I98" s="162"/>
      <c r="J98" s="96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56"/>
      <c r="H99" s="157"/>
      <c r="I99" s="158"/>
      <c r="J99" s="100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56"/>
      <c r="H100" s="157"/>
      <c r="I100" s="158"/>
      <c r="J100" s="100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56">
        <v>26338464</v>
      </c>
      <c r="H101" s="157"/>
      <c r="I101" s="158"/>
      <c r="J101" s="100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60">
        <v>26338464</v>
      </c>
      <c r="H102" s="161"/>
      <c r="I102" s="162"/>
      <c r="J102" s="96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60"/>
      <c r="H103" s="161"/>
      <c r="I103" s="162"/>
      <c r="J103" s="96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56"/>
      <c r="H104" s="157"/>
      <c r="I104" s="158"/>
      <c r="J104" s="100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56"/>
      <c r="H105" s="157"/>
      <c r="I105" s="158"/>
      <c r="J105" s="100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56"/>
      <c r="H106" s="157"/>
      <c r="I106" s="158"/>
      <c r="J106" s="100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56">
        <f>G108+G109</f>
        <v>27005674</v>
      </c>
      <c r="H107" s="157"/>
      <c r="I107" s="158"/>
      <c r="J107" s="100">
        <v>26128583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60">
        <v>10207996</v>
      </c>
      <c r="H108" s="161"/>
      <c r="I108" s="162"/>
      <c r="J108" s="96">
        <v>10256942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60">
        <v>16797678</v>
      </c>
      <c r="H109" s="161"/>
      <c r="I109" s="162"/>
      <c r="J109" s="96">
        <v>15871641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60"/>
      <c r="H110" s="161"/>
      <c r="I110" s="162"/>
      <c r="J110" s="96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60"/>
      <c r="H111" s="161"/>
      <c r="I111" s="162"/>
      <c r="J111" s="96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60"/>
      <c r="H112" s="161"/>
      <c r="I112" s="162"/>
      <c r="J112" s="96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60"/>
      <c r="H113" s="161"/>
      <c r="I113" s="162"/>
      <c r="J113" s="96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60"/>
      <c r="H114" s="161"/>
      <c r="I114" s="162"/>
      <c r="J114" s="96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60"/>
      <c r="H115" s="161"/>
      <c r="I115" s="162"/>
      <c r="J115" s="96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60"/>
      <c r="H116" s="161"/>
      <c r="I116" s="162"/>
      <c r="J116" s="96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60"/>
      <c r="H117" s="161"/>
      <c r="I117" s="162"/>
      <c r="J117" s="96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56">
        <f>G119</f>
        <v>1535722</v>
      </c>
      <c r="H118" s="157"/>
      <c r="I118" s="158"/>
      <c r="J118" s="100">
        <v>1576215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60">
        <v>1535722</v>
      </c>
      <c r="H119" s="161"/>
      <c r="I119" s="162"/>
      <c r="J119" s="96">
        <v>1576215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60"/>
      <c r="H120" s="161"/>
      <c r="I120" s="162"/>
      <c r="J120" s="96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60"/>
      <c r="H121" s="161"/>
      <c r="I121" s="162"/>
      <c r="J121" s="96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60"/>
      <c r="H122" s="161"/>
      <c r="I122" s="162"/>
      <c r="J122" s="96"/>
    </row>
    <row r="123" spans="1:14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60"/>
      <c r="H123" s="161"/>
      <c r="I123" s="162"/>
      <c r="J123" s="96"/>
      <c r="N123" s="93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60"/>
      <c r="H124" s="161"/>
      <c r="I124" s="162"/>
      <c r="J124" s="96"/>
    </row>
    <row r="125" spans="1:14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60"/>
      <c r="H125" s="161"/>
      <c r="I125" s="162"/>
      <c r="J125" s="96"/>
      <c r="N125" s="93"/>
    </row>
    <row r="126" spans="1:14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60"/>
      <c r="H126" s="161"/>
      <c r="I126" s="162"/>
      <c r="J126" s="96"/>
      <c r="N126" s="93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60"/>
      <c r="H127" s="161"/>
      <c r="I127" s="162"/>
      <c r="J127" s="96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60"/>
      <c r="H128" s="161"/>
      <c r="I128" s="162"/>
      <c r="J128" s="96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60"/>
      <c r="H129" s="161"/>
      <c r="I129" s="162"/>
      <c r="J129" s="96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56">
        <f>G139+G146+G150+G152+G153</f>
        <v>9653675</v>
      </c>
      <c r="H130" s="157"/>
      <c r="I130" s="158"/>
      <c r="J130" s="100">
        <v>11664575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60"/>
      <c r="H131" s="161"/>
      <c r="I131" s="162"/>
      <c r="J131" s="96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60"/>
      <c r="H132" s="161"/>
      <c r="I132" s="162"/>
      <c r="J132" s="96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60"/>
      <c r="H133" s="161"/>
      <c r="I133" s="162"/>
      <c r="J133" s="96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60"/>
      <c r="H134" s="161"/>
      <c r="I134" s="162"/>
      <c r="J134" s="96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60"/>
      <c r="H135" s="161"/>
      <c r="I135" s="162"/>
      <c r="J135" s="96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60"/>
      <c r="H136" s="161"/>
      <c r="I136" s="162"/>
      <c r="J136" s="96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60"/>
      <c r="H137" s="161"/>
      <c r="I137" s="162"/>
      <c r="J137" s="96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60"/>
      <c r="H138" s="161"/>
      <c r="I138" s="162"/>
      <c r="J138" s="96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56">
        <f>G140+G141+G142+G143</f>
        <v>7807843</v>
      </c>
      <c r="H139" s="157"/>
      <c r="I139" s="158"/>
      <c r="J139" s="100">
        <v>9769510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60">
        <v>117590</v>
      </c>
      <c r="H140" s="161"/>
      <c r="I140" s="162"/>
      <c r="J140" s="96">
        <v>98220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60">
        <v>1044821</v>
      </c>
      <c r="H141" s="161"/>
      <c r="I141" s="162"/>
      <c r="J141" s="96">
        <v>2074052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60">
        <v>5828146</v>
      </c>
      <c r="H142" s="161"/>
      <c r="I142" s="162"/>
      <c r="J142" s="96">
        <v>5734075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60">
        <v>817286</v>
      </c>
      <c r="H143" s="161"/>
      <c r="I143" s="162"/>
      <c r="J143" s="96">
        <v>1863163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60"/>
      <c r="H144" s="161"/>
      <c r="I144" s="162"/>
      <c r="J144" s="96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60"/>
      <c r="H145" s="161"/>
      <c r="I145" s="162"/>
      <c r="J145" s="96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56">
        <f>G147+G148+G149</f>
        <v>721101</v>
      </c>
      <c r="H146" s="157"/>
      <c r="I146" s="158"/>
      <c r="J146" s="100">
        <v>712305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60">
        <v>680406</v>
      </c>
      <c r="H147" s="161"/>
      <c r="I147" s="162"/>
      <c r="J147" s="96">
        <v>670975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60">
        <v>4177</v>
      </c>
      <c r="H148" s="161"/>
      <c r="I148" s="162"/>
      <c r="J148" s="96">
        <v>3794</v>
      </c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60">
        <v>36518</v>
      </c>
      <c r="H149" s="161"/>
      <c r="I149" s="162"/>
      <c r="J149" s="96">
        <v>37536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56">
        <v>1050249</v>
      </c>
      <c r="H150" s="157"/>
      <c r="I150" s="158"/>
      <c r="J150" s="100">
        <v>1144024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56"/>
      <c r="H151" s="157"/>
      <c r="I151" s="158"/>
      <c r="J151" s="100"/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56">
        <v>27915</v>
      </c>
      <c r="H152" s="157"/>
      <c r="I152" s="158"/>
      <c r="J152" s="100">
        <v>38736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56">
        <v>46567</v>
      </c>
      <c r="H153" s="157"/>
      <c r="I153" s="158"/>
      <c r="J153" s="100"/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56">
        <v>35881</v>
      </c>
      <c r="H154" s="157"/>
      <c r="I154" s="158"/>
      <c r="J154" s="100">
        <v>9788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56"/>
      <c r="H155" s="157"/>
      <c r="I155" s="158"/>
      <c r="J155" s="100"/>
    </row>
    <row r="156" spans="1:14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56">
        <f>G91+G118+G130+G154+G155</f>
        <v>159334816</v>
      </c>
      <c r="H156" s="157"/>
      <c r="I156" s="158"/>
      <c r="J156" s="100">
        <v>160483025</v>
      </c>
      <c r="N156" s="93"/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60"/>
      <c r="H157" s="161"/>
      <c r="I157" s="162"/>
      <c r="J157" s="96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60">
        <f>G156-G157</f>
        <v>159334816</v>
      </c>
      <c r="H158" s="161"/>
      <c r="I158" s="162"/>
      <c r="J158" s="96">
        <v>160483025</v>
      </c>
    </row>
    <row r="160" spans="9:10" ht="12.75">
      <c r="I160" s="94"/>
      <c r="J160" s="94"/>
    </row>
    <row r="161" spans="2:10" ht="12.75">
      <c r="B161" s="151" t="s">
        <v>663</v>
      </c>
      <c r="C161" s="151"/>
      <c r="E161" s="32"/>
      <c r="F161" s="32"/>
      <c r="G161" s="32"/>
      <c r="H161" s="32"/>
      <c r="J161" s="47" t="s">
        <v>328</v>
      </c>
    </row>
    <row r="162" spans="2:10" ht="12.75">
      <c r="B162" s="151" t="s">
        <v>671</v>
      </c>
      <c r="C162" s="151"/>
      <c r="E162" s="32"/>
      <c r="F162" s="32"/>
      <c r="G162" s="32"/>
      <c r="H162" s="32"/>
      <c r="I162" s="47" t="s">
        <v>329</v>
      </c>
      <c r="J162" s="29" t="s">
        <v>330</v>
      </c>
    </row>
    <row r="165" spans="9:10" ht="12.75">
      <c r="I165" s="93">
        <f>G158-I87</f>
        <v>0</v>
      </c>
      <c r="J165" s="93">
        <f>J158-J87</f>
        <v>0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1968503937007874" right="0.35433070866141736" top="0.2755905511811024" bottom="0.2362204724409449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="130" zoomScaleSheetLayoutView="130" zoomScalePageLayoutView="0" workbookViewId="0" topLeftCell="A1">
      <selection activeCell="H80" sqref="H80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90" t="str">
        <f>OP!B6</f>
        <v>Tvornica cementa Kakanj d.d. Kakanj</v>
      </c>
      <c r="C3" s="191"/>
      <c r="D3" s="191"/>
      <c r="E3" s="191"/>
      <c r="F3" s="191"/>
      <c r="G3" s="191"/>
      <c r="H3" s="191"/>
      <c r="I3" s="192"/>
    </row>
    <row r="4" spans="1:9" ht="12.75">
      <c r="A4" s="79" t="s">
        <v>174</v>
      </c>
      <c r="B4" s="190" t="str">
        <f>OP!B7</f>
        <v>Selima ef.Merdanovića br.146</v>
      </c>
      <c r="C4" s="191"/>
      <c r="D4" s="191"/>
      <c r="E4" s="191"/>
      <c r="F4" s="191"/>
      <c r="G4" s="191"/>
      <c r="H4" s="191"/>
      <c r="I4" s="192"/>
    </row>
    <row r="5" spans="1:9" ht="12.75">
      <c r="A5" s="79" t="s">
        <v>175</v>
      </c>
      <c r="B5" s="166" t="str">
        <f>'BU'!B5</f>
        <v>23.51</v>
      </c>
      <c r="C5" s="193"/>
      <c r="D5" s="193"/>
      <c r="E5" s="193"/>
      <c r="F5" s="193"/>
      <c r="G5" s="193"/>
      <c r="H5" s="193"/>
      <c r="I5" s="194"/>
    </row>
    <row r="6" spans="1:9" ht="12.75">
      <c r="A6" s="79" t="s">
        <v>176</v>
      </c>
      <c r="B6" s="166">
        <f>'BU'!B6</f>
        <v>4218003250008</v>
      </c>
      <c r="C6" s="193"/>
      <c r="D6" s="193"/>
      <c r="E6" s="193"/>
      <c r="F6" s="193"/>
      <c r="G6" s="193"/>
      <c r="H6" s="193"/>
      <c r="I6" s="194"/>
    </row>
    <row r="7" spans="1:9" ht="12.75">
      <c r="A7" s="79" t="s">
        <v>177</v>
      </c>
      <c r="B7" s="166" t="str">
        <f>'BU'!B7</f>
        <v>U/I-2507/00</v>
      </c>
      <c r="C7" s="193"/>
      <c r="D7" s="193"/>
      <c r="E7" s="193"/>
      <c r="F7" s="193"/>
      <c r="G7" s="193"/>
      <c r="H7" s="193"/>
      <c r="I7" s="194"/>
    </row>
    <row r="8" spans="6:9" ht="12.75">
      <c r="F8" s="45"/>
      <c r="G8" s="45"/>
      <c r="H8" s="45"/>
      <c r="I8" s="45"/>
    </row>
    <row r="10" spans="1:9" ht="13.5" thickBot="1">
      <c r="A10" s="188" t="s">
        <v>503</v>
      </c>
      <c r="B10" s="188"/>
      <c r="C10" s="188"/>
      <c r="D10" s="188"/>
      <c r="E10" s="188"/>
      <c r="F10" s="188"/>
      <c r="G10" s="188"/>
      <c r="H10" s="188"/>
      <c r="I10" s="188"/>
    </row>
    <row r="11" spans="1:9" ht="14.25" thickBot="1" thickTop="1">
      <c r="A11" s="195" t="s">
        <v>504</v>
      </c>
      <c r="B11" s="195"/>
      <c r="C11" s="195"/>
      <c r="D11" s="195"/>
      <c r="E11" s="195"/>
      <c r="F11" s="195"/>
      <c r="G11" s="195"/>
      <c r="H11" s="195"/>
      <c r="I11" s="195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51" t="s">
        <v>672</v>
      </c>
      <c r="C13" s="151"/>
      <c r="D13" s="151"/>
      <c r="E13" s="151"/>
      <c r="F13" s="151"/>
      <c r="G13" s="151"/>
      <c r="H13" s="151"/>
    </row>
    <row r="15" ht="12.75">
      <c r="I15" s="59" t="s">
        <v>506</v>
      </c>
    </row>
    <row r="16" spans="1:9" ht="12.75" customHeight="1">
      <c r="A16" s="152" t="s">
        <v>608</v>
      </c>
      <c r="B16" s="187" t="s">
        <v>507</v>
      </c>
      <c r="C16" s="189" t="s">
        <v>180</v>
      </c>
      <c r="D16" s="187" t="s">
        <v>508</v>
      </c>
      <c r="E16" s="187" t="s">
        <v>509</v>
      </c>
      <c r="F16" s="187"/>
      <c r="G16" s="187"/>
      <c r="H16" s="187" t="s">
        <v>334</v>
      </c>
      <c r="I16" s="187"/>
    </row>
    <row r="17" spans="1:9" ht="12.75" customHeight="1">
      <c r="A17" s="169"/>
      <c r="B17" s="187"/>
      <c r="C17" s="189"/>
      <c r="D17" s="187"/>
      <c r="E17" s="187"/>
      <c r="F17" s="187"/>
      <c r="G17" s="187"/>
      <c r="H17" s="187"/>
      <c r="I17" s="187"/>
    </row>
    <row r="18" spans="1:9" ht="12.75">
      <c r="A18" s="169"/>
      <c r="B18" s="187"/>
      <c r="C18" s="189"/>
      <c r="D18" s="187"/>
      <c r="E18" s="187"/>
      <c r="F18" s="187"/>
      <c r="G18" s="187"/>
      <c r="H18" s="187"/>
      <c r="I18" s="187"/>
    </row>
    <row r="19" spans="1:9" ht="25.5" customHeight="1">
      <c r="A19" s="169"/>
      <c r="B19" s="187"/>
      <c r="C19" s="189"/>
      <c r="D19" s="187"/>
      <c r="E19" s="187"/>
      <c r="F19" s="187"/>
      <c r="G19" s="187"/>
      <c r="H19" s="187" t="s">
        <v>510</v>
      </c>
      <c r="I19" s="187" t="s">
        <v>511</v>
      </c>
    </row>
    <row r="20" spans="1:9" ht="12.75">
      <c r="A20" s="170"/>
      <c r="B20" s="187"/>
      <c r="C20" s="189"/>
      <c r="D20" s="187"/>
      <c r="E20" s="187"/>
      <c r="F20" s="187"/>
      <c r="G20" s="187"/>
      <c r="H20" s="187"/>
      <c r="I20" s="187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20">
        <v>5</v>
      </c>
      <c r="F21" s="120"/>
      <c r="G21" s="120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20"/>
      <c r="F22" s="120"/>
      <c r="G22" s="120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1">
        <v>16797678</v>
      </c>
      <c r="I23" s="101">
        <v>15871641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7">
        <v>0</v>
      </c>
      <c r="I24" s="97">
        <v>0</v>
      </c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7">
        <v>39317</v>
      </c>
      <c r="I25" s="97">
        <v>40443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7">
        <v>0</v>
      </c>
      <c r="I26" s="97">
        <v>0</v>
      </c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7">
        <v>8239078</v>
      </c>
      <c r="I27" s="97">
        <v>7959404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7">
        <v>10393</v>
      </c>
      <c r="I28" s="97">
        <v>22304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7"/>
      <c r="I29" s="97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7"/>
      <c r="I30" s="97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7"/>
      <c r="I31" s="97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1">
        <v>8288788</v>
      </c>
      <c r="I32" s="101">
        <v>8022151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7">
        <v>1661861</v>
      </c>
      <c r="I33" s="97">
        <v>1115276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7">
        <v>-1128239</v>
      </c>
      <c r="I34" s="97">
        <v>1039314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7">
        <v>-51992</v>
      </c>
      <c r="I35" s="97">
        <v>-112417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7">
        <v>-10601</v>
      </c>
      <c r="I36" s="97">
        <v>5682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7">
        <v>-1981037</v>
      </c>
      <c r="I37" s="97">
        <v>2630582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7">
        <v>-70356</v>
      </c>
      <c r="I38" s="97">
        <v>-152699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7">
        <v>26093</v>
      </c>
      <c r="I39" s="97">
        <v>-1339</v>
      </c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1">
        <v>-1554271</v>
      </c>
      <c r="I40" s="101">
        <v>4524399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1">
        <v>23532195</v>
      </c>
      <c r="I41" s="101">
        <v>28418191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7"/>
      <c r="I42" s="97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1">
        <v>75019</v>
      </c>
      <c r="I43" s="101">
        <v>100773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7"/>
      <c r="I44" s="97">
        <v>47142</v>
      </c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7"/>
      <c r="I45" s="97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7"/>
      <c r="I46" s="97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7"/>
      <c r="I47" s="97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7"/>
      <c r="I48" s="97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7">
        <v>75019</v>
      </c>
      <c r="I49" s="97">
        <v>53631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1">
        <v>10232704</v>
      </c>
      <c r="I50" s="101">
        <v>5267110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7">
        <v>20000</v>
      </c>
      <c r="I51" s="97"/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7">
        <v>0</v>
      </c>
      <c r="I52" s="97">
        <v>0</v>
      </c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7">
        <v>10212704</v>
      </c>
      <c r="I53" s="97">
        <v>5267110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7"/>
      <c r="I54" s="97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1"/>
      <c r="I55" s="101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1">
        <v>10157685</v>
      </c>
      <c r="I56" s="101">
        <v>5166337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7"/>
      <c r="I57" s="97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1"/>
      <c r="I58" s="101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7"/>
      <c r="I59" s="97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7"/>
      <c r="I60" s="97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7"/>
      <c r="I61" s="97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7"/>
      <c r="I62" s="97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1">
        <v>15920587</v>
      </c>
      <c r="I63" s="101">
        <v>17626364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7"/>
      <c r="I64" s="97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7"/>
      <c r="I65" s="97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7"/>
      <c r="I66" s="97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7"/>
      <c r="I67" s="97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7">
        <v>15920587</v>
      </c>
      <c r="I68" s="97">
        <v>17626364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7"/>
      <c r="I69" s="97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1"/>
      <c r="I70" s="101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1">
        <v>15920587</v>
      </c>
      <c r="I71" s="101">
        <v>17626364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7">
        <v>23532195</v>
      </c>
      <c r="I72" s="97">
        <v>28418191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7">
        <v>26078272</v>
      </c>
      <c r="I73" s="97">
        <v>22792701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7"/>
      <c r="I74" s="97">
        <v>5625490</v>
      </c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7">
        <v>2546077</v>
      </c>
      <c r="I75" s="97"/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7">
        <v>37336736</v>
      </c>
      <c r="I76" s="97">
        <v>31711246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7">
        <v>0</v>
      </c>
      <c r="I77" s="97">
        <v>0</v>
      </c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7">
        <v>0</v>
      </c>
      <c r="I78" s="97">
        <v>0</v>
      </c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7">
        <v>34790659</v>
      </c>
      <c r="I79" s="97">
        <v>37336736</v>
      </c>
    </row>
    <row r="81" spans="1:9" ht="13.5">
      <c r="A81" s="61" t="s">
        <v>606</v>
      </c>
      <c r="B81" s="62" t="s">
        <v>667</v>
      </c>
      <c r="I81" s="29" t="s">
        <v>328</v>
      </c>
    </row>
    <row r="82" spans="1:9" ht="13.5">
      <c r="A82" s="61" t="s">
        <v>607</v>
      </c>
      <c r="B82" s="62" t="s">
        <v>673</v>
      </c>
      <c r="E82" s="45"/>
      <c r="F82" s="45"/>
      <c r="H82" s="29" t="s">
        <v>329</v>
      </c>
      <c r="I82" s="52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4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65"/>
      <c r="C3" s="165"/>
      <c r="D3" s="165"/>
      <c r="E3" s="165"/>
      <c r="F3" s="165"/>
      <c r="G3" s="165"/>
      <c r="H3" s="165"/>
      <c r="I3" s="31"/>
      <c r="L3" s="45"/>
    </row>
    <row r="4" spans="1:9" ht="12.75">
      <c r="A4" s="79" t="s">
        <v>174</v>
      </c>
      <c r="B4" s="165"/>
      <c r="C4" s="165"/>
      <c r="D4" s="165"/>
      <c r="E4" s="165"/>
      <c r="F4" s="165"/>
      <c r="G4" s="165"/>
      <c r="H4" s="165"/>
      <c r="I4" s="31"/>
    </row>
    <row r="5" spans="1:9" ht="12.75">
      <c r="A5" s="79" t="s">
        <v>175</v>
      </c>
      <c r="B5" s="165"/>
      <c r="C5" s="165"/>
      <c r="D5" s="165"/>
      <c r="E5" s="165"/>
      <c r="F5" s="165"/>
      <c r="G5" s="165"/>
      <c r="H5" s="165"/>
      <c r="I5" s="63"/>
    </row>
    <row r="6" spans="1:9" ht="12.75">
      <c r="A6" s="79" t="s">
        <v>177</v>
      </c>
      <c r="B6" s="165"/>
      <c r="C6" s="165"/>
      <c r="D6" s="165"/>
      <c r="E6" s="165"/>
      <c r="F6" s="165"/>
      <c r="G6" s="165"/>
      <c r="H6" s="165"/>
      <c r="I6" s="31"/>
    </row>
    <row r="7" spans="6:9" ht="12.75">
      <c r="F7" s="45"/>
      <c r="G7" s="45"/>
      <c r="H7" s="45"/>
      <c r="I7" s="45"/>
    </row>
    <row r="9" spans="1:9" ht="13.5" thickBot="1">
      <c r="A9" s="202" t="s">
        <v>503</v>
      </c>
      <c r="B9" s="202"/>
      <c r="C9" s="202"/>
      <c r="D9" s="202"/>
      <c r="E9" s="202"/>
      <c r="F9" s="202"/>
      <c r="G9" s="202"/>
      <c r="H9" s="202"/>
      <c r="I9" s="64"/>
    </row>
    <row r="10" spans="1:9" ht="14.25" thickBot="1" thickTop="1">
      <c r="A10" s="201" t="s">
        <v>645</v>
      </c>
      <c r="B10" s="201"/>
      <c r="C10" s="201"/>
      <c r="D10" s="201"/>
      <c r="E10" s="201"/>
      <c r="F10" s="201"/>
      <c r="G10" s="201"/>
      <c r="H10" s="201"/>
      <c r="I10" s="65"/>
    </row>
    <row r="11" spans="2:8" ht="13.5" thickTop="1">
      <c r="B11" s="151" t="s">
        <v>505</v>
      </c>
      <c r="C11" s="151"/>
      <c r="D11" s="151"/>
      <c r="E11" s="151"/>
      <c r="F11" s="151"/>
      <c r="G11" s="151"/>
      <c r="H11" s="151"/>
    </row>
    <row r="14" ht="12.75">
      <c r="H14" s="59" t="s">
        <v>609</v>
      </c>
    </row>
    <row r="15" spans="1:8" ht="12.75">
      <c r="A15" s="152" t="s">
        <v>116</v>
      </c>
      <c r="B15" s="152" t="s">
        <v>507</v>
      </c>
      <c r="C15" s="152" t="s">
        <v>180</v>
      </c>
      <c r="D15" s="196" t="s">
        <v>509</v>
      </c>
      <c r="E15" s="131"/>
      <c r="F15" s="132"/>
      <c r="G15" s="120" t="s">
        <v>334</v>
      </c>
      <c r="H15" s="120"/>
    </row>
    <row r="16" spans="1:8" ht="12.75">
      <c r="A16" s="169"/>
      <c r="B16" s="169"/>
      <c r="C16" s="169"/>
      <c r="D16" s="197"/>
      <c r="E16" s="198"/>
      <c r="F16" s="199"/>
      <c r="G16" s="120"/>
      <c r="H16" s="120"/>
    </row>
    <row r="17" spans="1:8" ht="12.75">
      <c r="A17" s="169"/>
      <c r="B17" s="169"/>
      <c r="C17" s="169"/>
      <c r="D17" s="197"/>
      <c r="E17" s="198"/>
      <c r="F17" s="199"/>
      <c r="G17" s="120"/>
      <c r="H17" s="120"/>
    </row>
    <row r="18" spans="1:8" ht="12.75">
      <c r="A18" s="169"/>
      <c r="B18" s="169"/>
      <c r="C18" s="169"/>
      <c r="D18" s="197"/>
      <c r="E18" s="198"/>
      <c r="F18" s="199"/>
      <c r="G18" s="152" t="s">
        <v>510</v>
      </c>
      <c r="H18" s="152" t="s">
        <v>511</v>
      </c>
    </row>
    <row r="19" spans="1:8" ht="12.75">
      <c r="A19" s="170"/>
      <c r="B19" s="170"/>
      <c r="C19" s="170"/>
      <c r="D19" s="200"/>
      <c r="E19" s="133"/>
      <c r="F19" s="134"/>
      <c r="G19" s="170"/>
      <c r="H19" s="170"/>
    </row>
    <row r="20" spans="1:8" ht="12.75">
      <c r="A20" s="41">
        <v>1</v>
      </c>
      <c r="B20" s="41">
        <v>2</v>
      </c>
      <c r="C20" s="41">
        <v>3</v>
      </c>
      <c r="D20" s="120">
        <v>4</v>
      </c>
      <c r="E20" s="120"/>
      <c r="F20" s="120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20"/>
      <c r="E21" s="120"/>
      <c r="F21" s="120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30" zoomScaleSheetLayoutView="130" zoomScalePageLayoutView="0" workbookViewId="0" topLeftCell="A1">
      <selection activeCell="A55" sqref="A55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125" style="29" bestFit="1" customWidth="1"/>
    <col min="6" max="6" width="7.125" style="29" customWidth="1"/>
    <col min="7" max="7" width="9.125" style="29" customWidth="1"/>
    <col min="8" max="8" width="10.375" style="29" bestFit="1" customWidth="1"/>
    <col min="9" max="9" width="11.0039062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10" t="s">
        <v>157</v>
      </c>
      <c r="L2" s="211"/>
    </row>
    <row r="3" spans="1:12" ht="12.75">
      <c r="A3" s="79" t="s">
        <v>331</v>
      </c>
      <c r="B3" s="165" t="str">
        <f>OP!B6</f>
        <v>Tvornica cementa Kakanj d.d. Kakanj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79" t="s">
        <v>174</v>
      </c>
      <c r="B4" s="165" t="str">
        <f>OP!B7</f>
        <v>Selima ef.Merdanovića br.146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>
      <c r="A5" s="79" t="s">
        <v>175</v>
      </c>
      <c r="B5" s="212" t="str">
        <f>'BU'!B5</f>
        <v>23.51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.75">
      <c r="A6" s="79" t="s">
        <v>177</v>
      </c>
      <c r="B6" s="212" t="str">
        <f>'BU'!B7</f>
        <v>U/I-2507/00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03" t="s">
        <v>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ht="13.5" thickTop="1">
      <c r="A13" s="204" t="s">
        <v>674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6" ht="12.75">
      <c r="L16" s="29" t="s">
        <v>506</v>
      </c>
    </row>
    <row r="17" ht="0.75" customHeight="1"/>
    <row r="18" ht="12.75" hidden="1"/>
    <row r="19" spans="1:12" ht="26.25" customHeight="1">
      <c r="A19" s="187" t="s">
        <v>1</v>
      </c>
      <c r="B19" s="205" t="s">
        <v>509</v>
      </c>
      <c r="C19" s="205"/>
      <c r="D19" s="205"/>
      <c r="E19" s="120" t="s">
        <v>2</v>
      </c>
      <c r="F19" s="120"/>
      <c r="G19" s="120"/>
      <c r="H19" s="120"/>
      <c r="I19" s="120"/>
      <c r="J19" s="120"/>
      <c r="K19" s="205" t="s">
        <v>3</v>
      </c>
      <c r="L19" s="205" t="s">
        <v>4</v>
      </c>
    </row>
    <row r="20" spans="1:12" ht="15" customHeight="1">
      <c r="A20" s="187"/>
      <c r="B20" s="205"/>
      <c r="C20" s="205"/>
      <c r="D20" s="205"/>
      <c r="E20" s="120"/>
      <c r="F20" s="120"/>
      <c r="G20" s="120"/>
      <c r="H20" s="120"/>
      <c r="I20" s="120"/>
      <c r="J20" s="120"/>
      <c r="K20" s="205"/>
      <c r="L20" s="205"/>
    </row>
    <row r="21" spans="1:12" ht="16.5" customHeight="1" hidden="1">
      <c r="A21" s="187"/>
      <c r="B21" s="205"/>
      <c r="C21" s="205"/>
      <c r="D21" s="205"/>
      <c r="E21" s="140"/>
      <c r="F21" s="140"/>
      <c r="G21" s="140"/>
      <c r="H21" s="140"/>
      <c r="I21" s="140"/>
      <c r="J21" s="140"/>
      <c r="K21" s="205"/>
      <c r="L21" s="205"/>
    </row>
    <row r="22" spans="1:12" ht="203.25" customHeight="1">
      <c r="A22" s="187"/>
      <c r="B22" s="205"/>
      <c r="C22" s="205"/>
      <c r="D22" s="205"/>
      <c r="E22" s="205" t="s">
        <v>5</v>
      </c>
      <c r="F22" s="69" t="s">
        <v>6</v>
      </c>
      <c r="G22" s="205" t="s">
        <v>7</v>
      </c>
      <c r="H22" s="207" t="s">
        <v>8</v>
      </c>
      <c r="I22" s="205" t="s">
        <v>9</v>
      </c>
      <c r="J22" s="69" t="s">
        <v>10</v>
      </c>
      <c r="K22" s="205"/>
      <c r="L22" s="205"/>
    </row>
    <row r="23" spans="1:12" ht="81" customHeight="1" hidden="1">
      <c r="A23" s="5"/>
      <c r="B23" s="205"/>
      <c r="C23" s="205"/>
      <c r="D23" s="205"/>
      <c r="E23" s="205"/>
      <c r="F23" s="70" t="s">
        <v>11</v>
      </c>
      <c r="G23" s="205"/>
      <c r="H23" s="207"/>
      <c r="I23" s="205"/>
      <c r="J23" s="70"/>
      <c r="K23" s="205"/>
      <c r="L23" s="68"/>
    </row>
    <row r="24" spans="1:12" ht="41.25" customHeight="1" hidden="1">
      <c r="A24" s="5"/>
      <c r="B24" s="205"/>
      <c r="C24" s="205"/>
      <c r="D24" s="205"/>
      <c r="E24" s="205"/>
      <c r="F24" s="68"/>
      <c r="G24" s="205"/>
      <c r="H24" s="207"/>
      <c r="I24" s="205"/>
      <c r="J24" s="70" t="s">
        <v>12</v>
      </c>
      <c r="K24" s="205"/>
      <c r="L24" s="68"/>
    </row>
    <row r="25" spans="1:12" ht="12.75">
      <c r="A25" s="41">
        <v>1</v>
      </c>
      <c r="B25" s="120">
        <v>2</v>
      </c>
      <c r="C25" s="120"/>
      <c r="D25" s="120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675</v>
      </c>
      <c r="B26" s="41">
        <v>9</v>
      </c>
      <c r="C26" s="41">
        <v>0</v>
      </c>
      <c r="D26" s="41">
        <v>1</v>
      </c>
      <c r="E26" s="102">
        <v>94765400</v>
      </c>
      <c r="F26" s="102">
        <v>0</v>
      </c>
      <c r="G26" s="102">
        <v>0</v>
      </c>
      <c r="H26" s="102">
        <v>26338464</v>
      </c>
      <c r="I26" s="102">
        <v>27883307</v>
      </c>
      <c r="J26" s="102">
        <v>148987171</v>
      </c>
      <c r="K26" s="102"/>
      <c r="L26" s="102">
        <v>148987171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8" t="s">
        <v>676</v>
      </c>
      <c r="B29" s="120">
        <v>9</v>
      </c>
      <c r="C29" s="120">
        <v>0</v>
      </c>
      <c r="D29" s="120">
        <v>4</v>
      </c>
      <c r="E29" s="206">
        <f aca="true" t="shared" si="0" ref="E29:J29">E26</f>
        <v>94765400</v>
      </c>
      <c r="F29" s="206">
        <f t="shared" si="0"/>
        <v>0</v>
      </c>
      <c r="G29" s="206">
        <f t="shared" si="0"/>
        <v>0</v>
      </c>
      <c r="H29" s="206">
        <f t="shared" si="0"/>
        <v>26338464</v>
      </c>
      <c r="I29" s="206">
        <f t="shared" si="0"/>
        <v>27883307</v>
      </c>
      <c r="J29" s="206">
        <f t="shared" si="0"/>
        <v>148987171</v>
      </c>
      <c r="K29" s="206"/>
      <c r="L29" s="206">
        <f>L26</f>
        <v>148987171</v>
      </c>
    </row>
    <row r="30" spans="1:12" ht="15" customHeight="1">
      <c r="A30" s="209"/>
      <c r="B30" s="120"/>
      <c r="C30" s="120"/>
      <c r="D30" s="120"/>
      <c r="E30" s="206"/>
      <c r="F30" s="206"/>
      <c r="G30" s="206"/>
      <c r="H30" s="206"/>
      <c r="I30" s="206"/>
      <c r="J30" s="206"/>
      <c r="K30" s="206"/>
      <c r="L30" s="206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15871641</v>
      </c>
      <c r="J34" s="90">
        <f>I34</f>
        <v>15871641</v>
      </c>
      <c r="K34" s="90"/>
      <c r="L34" s="90">
        <f>J34</f>
        <v>15871641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17626365</v>
      </c>
      <c r="J36" s="90">
        <f>I36</f>
        <v>17626365</v>
      </c>
      <c r="K36" s="90"/>
      <c r="L36" s="90">
        <f>SUM(J36:K36)</f>
        <v>17626365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677</v>
      </c>
      <c r="B38" s="41">
        <v>9</v>
      </c>
      <c r="C38" s="41">
        <v>1</v>
      </c>
      <c r="D38" s="41">
        <v>2</v>
      </c>
      <c r="E38" s="102">
        <f>SUM(E29:E37)</f>
        <v>94765400</v>
      </c>
      <c r="F38" s="102">
        <f>SUM(F29:F37)</f>
        <v>0</v>
      </c>
      <c r="G38" s="102">
        <f>SUM(G29:G37)</f>
        <v>0</v>
      </c>
      <c r="H38" s="102">
        <f>SUM(H29:H37)</f>
        <v>26338464</v>
      </c>
      <c r="I38" s="102">
        <f>I29+I31+I32+I33+I34+I35-I36+I37</f>
        <v>26128583</v>
      </c>
      <c r="J38" s="102">
        <f>J29+J31+J32+J33+J34+J35-J36+J37</f>
        <v>147232447</v>
      </c>
      <c r="K38" s="102"/>
      <c r="L38" s="102">
        <f>SUM(J38:K38)</f>
        <v>147232447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678</v>
      </c>
      <c r="B41" s="120">
        <v>9</v>
      </c>
      <c r="C41" s="120">
        <v>1</v>
      </c>
      <c r="D41" s="120">
        <v>5</v>
      </c>
      <c r="E41" s="206">
        <f>E38</f>
        <v>94765400</v>
      </c>
      <c r="F41" s="206">
        <f>F38</f>
        <v>0</v>
      </c>
      <c r="G41" s="206">
        <f>G38</f>
        <v>0</v>
      </c>
      <c r="H41" s="206">
        <f>H38</f>
        <v>26338464</v>
      </c>
      <c r="I41" s="206">
        <f>I38</f>
        <v>26128583</v>
      </c>
      <c r="J41" s="206">
        <f>SUM(E41:I41)</f>
        <v>147232447</v>
      </c>
      <c r="K41" s="206"/>
      <c r="L41" s="206">
        <f>SUM(J41:K41)</f>
        <v>147232447</v>
      </c>
    </row>
    <row r="42" spans="1:12" ht="13.5">
      <c r="A42" s="55" t="s">
        <v>679</v>
      </c>
      <c r="B42" s="120"/>
      <c r="C42" s="120"/>
      <c r="D42" s="120"/>
      <c r="E42" s="206">
        <v>88392332.08460002</v>
      </c>
      <c r="F42" s="206">
        <v>88392333.0846</v>
      </c>
      <c r="G42" s="206">
        <v>88392334.0846</v>
      </c>
      <c r="H42" s="206">
        <v>88392335.0846</v>
      </c>
      <c r="I42" s="206">
        <v>88392336.0846</v>
      </c>
      <c r="J42" s="206"/>
      <c r="K42" s="206"/>
      <c r="L42" s="206">
        <f>SUM(J42:K42)</f>
        <v>0</v>
      </c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16797678</v>
      </c>
      <c r="J46" s="90">
        <f>SUM(I46)</f>
        <v>16797678</v>
      </c>
      <c r="K46" s="90"/>
      <c r="L46" s="90">
        <f>SUM(J46:K46)</f>
        <v>16797678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15920587</v>
      </c>
      <c r="J48" s="90">
        <f>SUM(I48)</f>
        <v>15920587</v>
      </c>
      <c r="K48" s="90"/>
      <c r="L48" s="90">
        <v>13750976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680</v>
      </c>
      <c r="B50" s="120">
        <v>9</v>
      </c>
      <c r="C50" s="120">
        <v>2</v>
      </c>
      <c r="D50" s="120">
        <v>3</v>
      </c>
      <c r="E50" s="206">
        <f>E41+E43+E44+E45+E46+E47-E48+E49</f>
        <v>94765400</v>
      </c>
      <c r="F50" s="206">
        <f>F41+F43+F44+F45+F46+F47-F48+F49</f>
        <v>0</v>
      </c>
      <c r="G50" s="206">
        <f>G41+G43+G44+G45+G46+G47-G48+G49</f>
        <v>0</v>
      </c>
      <c r="H50" s="206">
        <f>H41+H43+H44+H45+H46+H47-H48+H49</f>
        <v>26338464</v>
      </c>
      <c r="I50" s="206">
        <f>I41+I43+I44+I45+I46+I47-I48+I49</f>
        <v>27005674</v>
      </c>
      <c r="J50" s="206">
        <f>SUM(E50:I50)</f>
        <v>148109538</v>
      </c>
      <c r="K50" s="206"/>
      <c r="L50" s="206">
        <f>SUM(J50:K50)</f>
        <v>148109538</v>
      </c>
    </row>
    <row r="51" spans="1:12" ht="16.5" customHeight="1">
      <c r="A51" s="5" t="s">
        <v>31</v>
      </c>
      <c r="B51" s="120"/>
      <c r="C51" s="120"/>
      <c r="D51" s="120"/>
      <c r="E51" s="206"/>
      <c r="F51" s="206"/>
      <c r="G51" s="206"/>
      <c r="H51" s="206"/>
      <c r="I51" s="206"/>
      <c r="J51" s="206"/>
      <c r="K51" s="206"/>
      <c r="L51" s="206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663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681</v>
      </c>
      <c r="E56" s="45"/>
      <c r="F56" s="45"/>
      <c r="G56" s="45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664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682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660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2019-02-21T14:26:04Z</cp:lastPrinted>
  <dcterms:created xsi:type="dcterms:W3CDTF">1998-02-10T09:25:46Z</dcterms:created>
  <dcterms:modified xsi:type="dcterms:W3CDTF">2019-02-21T14:26:14Z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